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theme/theme1.xml" ContentType="application/vnd.openxmlformats-officedocument.theme+xml"/>
  <Override PartName="/xl/styles.xml" ContentType="application/vnd.openxmlformats-officedocument.spreadsheetml.styles+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drawings/drawing1.xml" ContentType="application/vnd.openxmlformats-officedocument.drawing+xml"/>
  <Override PartName="/xl/worksheets/sheet2.xml" ContentType="application/vnd.openxmlformats-officedocument.spreadsheetml.worksheet+xml"/>
  <Override PartName="/xl/drawings/drawing2.xml" ContentType="application/vnd.openxmlformats-officedocument.drawing+xml"/>
  <Override PartName="/xl/worksheets/sheet3.xml" ContentType="application/vnd.openxmlformats-officedocument.spreadsheetml.worksheet+xml"/>
  <Override PartName="/xl/drawings/drawing3.xml" ContentType="application/vnd.openxmlformats-officedocument.drawing+xml"/>
  <Override PartName="/xl/worksheets/sheet4.xml" ContentType="application/vnd.openxmlformats-officedocument.spreadsheetml.worksheet+xml"/>
  <Override PartName="/xl/drawings/drawing4.xml" ContentType="application/vnd.openxmlformats-officedocument.drawing+xml"/>
  <Override PartName="/xl/worksheets/sheet5.xml" ContentType="application/vnd.openxmlformats-officedocument.spreadsheetml.worksheet+xml"/>
  <Override PartName="/xl/drawings/drawing5.xml" ContentType="application/vnd.openxmlformats-officedocument.drawing+xml"/>
  <Override PartName="/xl/worksheets/sheet6.xml" ContentType="application/vnd.openxmlformats-officedocument.spreadsheetml.worksheet+xml"/>
  <Override PartName="/xl/drawings/drawing6.xml" ContentType="application/vnd.openxmlformats-officedocument.drawing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Relationship Id="rId3" Type="http://schemas.openxmlformats.org/officeDocument/2006/relationships/extended-properties" Target="docProps/app.xml" 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fileSharing userName="kovar.jakub" reservationPassword="0"/>
  <workbookPr/>
  <bookViews>
    <workbookView xWindow="240" yWindow="120" windowWidth="14940" windowHeight="9225" activeTab="0"/>
  </bookViews>
  <sheets>
    <sheet name="Rekapitulace" sheetId="1" r:id="rId1"/>
    <sheet name="000.2_Ostatní" sheetId="2" r:id="rId2"/>
    <sheet name="000.2_Vedlejší" sheetId="3" r:id="rId3"/>
    <sheet name="SO 101" sheetId="4" r:id="rId4"/>
    <sheet name="SO 401" sheetId="5" r:id="rId5"/>
    <sheet name="SO 901" sheetId="6" r:id="rId6"/>
  </sheets>
  <definedNames/>
  <calcPr/>
  <webPublishing/>
</workbook>
</file>

<file path=xl/sharedStrings.xml><?xml version="1.0" encoding="utf-8"?>
<sst xmlns="http://schemas.openxmlformats.org/spreadsheetml/2006/main" count="3340" uniqueCount="974">
  <si>
    <t>Rekapitulace ceny</t>
  </si>
  <si>
    <t>Stavba: 035-0-20 - II425, III41617 Rajhrad OK (SÚS)</t>
  </si>
  <si>
    <t xml:space="preserve">Varianta: ZŘ - </t>
  </si>
  <si>
    <t>Celková cena bez DPH:</t>
  </si>
  <si>
    <t>Celková cena s DPH:</t>
  </si>
  <si>
    <t>Objekt</t>
  </si>
  <si>
    <t>Popis</t>
  </si>
  <si>
    <t>Cena bez DPH</t>
  </si>
  <si>
    <t>DPH</t>
  </si>
  <si>
    <t>Cena s DPH</t>
  </si>
  <si>
    <t>ASPE10</t>
  </si>
  <si>
    <t>S</t>
  </si>
  <si>
    <t>Soupis prací objektu</t>
  </si>
  <si>
    <t xml:space="preserve">Stavba: </t>
  </si>
  <si>
    <t>035-0-20</t>
  </si>
  <si>
    <t>II425, III41617 Rajhrad OK (SÚS)</t>
  </si>
  <si>
    <t>O</t>
  </si>
  <si>
    <t>Objekt:</t>
  </si>
  <si>
    <t>000.2</t>
  </si>
  <si>
    <t>Ostatní a vedlejší náklady - SUS</t>
  </si>
  <si>
    <t>O1</t>
  </si>
  <si>
    <t>Rozpočet:</t>
  </si>
  <si>
    <t>0,00</t>
  </si>
  <si>
    <t>15,00</t>
  </si>
  <si>
    <t>21,00</t>
  </si>
  <si>
    <t>3</t>
  </si>
  <si>
    <t>2</t>
  </si>
  <si>
    <t>Ostatní</t>
  </si>
  <si>
    <t>náklady</t>
  </si>
  <si>
    <t>Typ</t>
  </si>
  <si>
    <t>0</t>
  </si>
  <si>
    <t>Poř. číslo</t>
  </si>
  <si>
    <t>1</t>
  </si>
  <si>
    <t>Kód položky</t>
  </si>
  <si>
    <t>Varianta</t>
  </si>
  <si>
    <t>Název položky</t>
  </si>
  <si>
    <t>4</t>
  </si>
  <si>
    <t>MJ</t>
  </si>
  <si>
    <t>5</t>
  </si>
  <si>
    <t>Množství</t>
  </si>
  <si>
    <t>6</t>
  </si>
  <si>
    <t>Jednotková cena</t>
  </si>
  <si>
    <t>Jednotková</t>
  </si>
  <si>
    <t>9</t>
  </si>
  <si>
    <t>Celkem</t>
  </si>
  <si>
    <t>10</t>
  </si>
  <si>
    <t>SD</t>
  </si>
  <si>
    <t>Všeobecné konstrukce a práce</t>
  </si>
  <si>
    <t>P</t>
  </si>
  <si>
    <t>029113</t>
  </si>
  <si>
    <t/>
  </si>
  <si>
    <t>OSTATNÍ POŽADAVKY - GEODETICKÉ ZAMĚŘENÍ - CELKY</t>
  </si>
  <si>
    <t>KPL</t>
  </si>
  <si>
    <t>PP</t>
  </si>
  <si>
    <t>Geodetické zaměření stavby - popsáno v obchodních podmínkách</t>
  </si>
  <si>
    <t>VV</t>
  </si>
  <si>
    <t>TS</t>
  </si>
  <si>
    <t>zahrnuje veškeré náklady spojené s objednatelem požadovanými pracemi</t>
  </si>
  <si>
    <t>02943</t>
  </si>
  <si>
    <t>OSTATNÍ POŽADAVKY - VYPRACOVÁNÍ RDS</t>
  </si>
  <si>
    <t>Realizační dokumentace stavby (dále jen RDS) - popsáno v obchodních podmínkách</t>
  </si>
  <si>
    <t>02944</t>
  </si>
  <si>
    <t>OSTAT POŽADAVKY - DOKUMENTACE SKUTEČ PROVEDENÍ V DIGIT FORMĚ</t>
  </si>
  <si>
    <t>Dokumentace skutečného provedení stavby (dále jen DSPS) - popsáno v obchodních podmínkách</t>
  </si>
  <si>
    <t>02945</t>
  </si>
  <si>
    <t>OSTAT POŽADAVKY - GEOMETRICKÝ PLÁN</t>
  </si>
  <si>
    <t>Geometrické plány - popsáno v obchodních podmínkách</t>
  </si>
  <si>
    <t>položka zahrnuje: 
- přípravu podkladů, podání žádosti na katastrální úřad 
- polní práce spojené s vyhotovením geometrického plánu 
- výpočetní a grafické kancelářské práce 
- úřední ověření výsledného geometrického plánu</t>
  </si>
  <si>
    <t>02946</t>
  </si>
  <si>
    <t>OSTAT POŽADAVKY - FOTODOKUMENTACE</t>
  </si>
  <si>
    <t>Fotodokumentace provádění stavby - popsáno v obchodních podmínkách</t>
  </si>
  <si>
    <t>položka zahrnuje:  
- fotodokumentaci zadavatelem požadovaného děje a konstrukcí v požadovaných časových intervalech  
- zadavatelem specifikované výstupy (fotografie v papírovém a digitálním formátu) v požadovaném počtu</t>
  </si>
  <si>
    <t>Vedlejší</t>
  </si>
  <si>
    <t>00001</t>
  </si>
  <si>
    <t>R</t>
  </si>
  <si>
    <t>Vytyčení veškerých inženýrských sítí v prostoru staveniště - popsáno v obchodních podmínkách  a v projektové dokumentaci</t>
  </si>
  <si>
    <t>00002</t>
  </si>
  <si>
    <t>Vytyčení obvodu prostoru staveniště - popsáno v projektové dokumentaci</t>
  </si>
  <si>
    <t>00003</t>
  </si>
  <si>
    <t>Zřízení a odstranění zařízení staveniště - popsáno v obchodních podmínkách</t>
  </si>
  <si>
    <t>00004</t>
  </si>
  <si>
    <t>Zajištění povolení k uzavírkám - popsáno v obchodních podmínkách, v zákoně č. 13/1997 Sb., a vyhlášce č. 104/1997</t>
  </si>
  <si>
    <t>00005</t>
  </si>
  <si>
    <t>Zajištění stanovení, umístění, údržbu, přemístění a odstranění dočasného dopravního značení - popsáno v projektové dokumentaci</t>
  </si>
  <si>
    <t>00006</t>
  </si>
  <si>
    <t>Zajištění povolení zvláštního užívání komunikací - popsáno v obchodních podmínkách, v zákoně č. 13/1997 Sb., a vyhlášce č. 104/1997</t>
  </si>
  <si>
    <t>7</t>
  </si>
  <si>
    <t>00008</t>
  </si>
  <si>
    <t>Zajištění přístupů a příjezdů k sousedním nemovitostem  - popsáno v obchodních podmínkách, v zákoně č. 13/1997 Sb., a vyhlášce č. 104/1997</t>
  </si>
  <si>
    <t>8</t>
  </si>
  <si>
    <t>00011</t>
  </si>
  <si>
    <t>Ohlašování pohybu třetích osob na staveništi - popsáno v obchodních podmínkách</t>
  </si>
  <si>
    <t>00014</t>
  </si>
  <si>
    <t>Zajištění provedení a výstupů veškerých zkoušek a revizí - popsáno v obchodních podmínkách, technických podmínkách a normách ČSN</t>
  </si>
  <si>
    <t>00015</t>
  </si>
  <si>
    <t>Bezpečnostní opatření - popsáno v projektové dokumentaci</t>
  </si>
  <si>
    <t>11</t>
  </si>
  <si>
    <t>00016</t>
  </si>
  <si>
    <t>Výpočet hluku ze stavební činnosti - popsáno v projektové dokumentaci a ve vyhlášce č. 272/2011</t>
  </si>
  <si>
    <t>12</t>
  </si>
  <si>
    <t>00018</t>
  </si>
  <si>
    <t>Návrh technologického postupu prací - popsáno v obchodních podmínkách</t>
  </si>
  <si>
    <t>SO 101</t>
  </si>
  <si>
    <t>KOMUNIKACE A MOK</t>
  </si>
  <si>
    <t>Zemní práce</t>
  </si>
  <si>
    <t>00572410</t>
  </si>
  <si>
    <t>osivo směs travní parková</t>
  </si>
  <si>
    <t>KG</t>
  </si>
  <si>
    <t>26,06*0,03</t>
  </si>
  <si>
    <t>10321100</t>
  </si>
  <si>
    <t>zahradní substrát pro výsadbu VL</t>
  </si>
  <si>
    <t>M3</t>
  </si>
  <si>
    <t>(26*0,3*0,3*0,3)*0,5</t>
  </si>
  <si>
    <t>10364100</t>
  </si>
  <si>
    <t>zemina pro terénní úpravy - tříděná</t>
  </si>
  <si>
    <t>T</t>
  </si>
  <si>
    <t>13,03*1,8=23,454 [A]</t>
  </si>
  <si>
    <t>10364101</t>
  </si>
  <si>
    <t>zemina pro terénní úpravy -  ornice</t>
  </si>
  <si>
    <t>"potřeba" 26,06*0,15 
Součet 3,909 
3,909 * 1,8</t>
  </si>
  <si>
    <t>14</t>
  </si>
  <si>
    <t>122251101</t>
  </si>
  <si>
    <t>Odkopávky a prokopávky nezapažené v hornině třídy těžitelnosti I, skupiny 3 objem do 20 m3 strojně</t>
  </si>
  <si>
    <t>Odkopávky a prokopávky nezapažené strojně v hornině třídy těžitelnosti I skupiny 3 do 20 m3</t>
  </si>
  <si>
    <t>"pro novou kci vozovky" 29,21*0,2 
"pro změny dělících ostrůvků" 18,13*0,3 
"pro sanaci částí aktivní zóny vozovky" 43,36 
Součet 54,641</t>
  </si>
  <si>
    <t>15</t>
  </si>
  <si>
    <t>132251251</t>
  </si>
  <si>
    <t>Hloubení rýh nezapažených š do 2000 mm v hornině třídy těžitelnosti I, skupiny 3 objem do 20 m3 strojně</t>
  </si>
  <si>
    <t>Hloubení nezapažených rýh šířky přes 800 do 2 000 mm strojně s urovnáním dna do předepsaného profilu a spádu v hornině třídy těžitelnosti I skupiny 3 do 20 m3</t>
  </si>
  <si>
    <t>"přípojky"  
(5,63+3,82+9,47+4,02+3,77)*0,3 
(3,3+0,58+9,6+9,59+5,13)*1*1,5 
Součet 50,313</t>
  </si>
  <si>
    <t>16</t>
  </si>
  <si>
    <t>132251252</t>
  </si>
  <si>
    <t>Hloubení rýh nezapažených š do 2000 mm v hornině třídy těžitelnosti I, skupiny 3 objem do 50 m3 strojně</t>
  </si>
  <si>
    <t>Hloubení nezapažených rýh šířky přes 800 do 2 000 mm strojně s urovnáním dna do předepsaného profilu a spádu v hornině třídy těžitelnosti I skupiny 3 přes 20 do 50 m3</t>
  </si>
  <si>
    <t>"nová kanalizace"  
13,52*1,75*1,5</t>
  </si>
  <si>
    <t>17</t>
  </si>
  <si>
    <t>132251253</t>
  </si>
  <si>
    <t>Hloubení rýh nezapažených š do 2000 mm v hornině třídy těžitelnosti I, skupiny 3 objem do 100 m3 strojně</t>
  </si>
  <si>
    <t>Hloubení nezapažených rýh šířky přes 800 do 2 000 mm strojně s urovnáním dna do předepsaného profilu a spádu v hornině třídy těžitelnosti I skupiny 3 přes 50 do 100 m3</t>
  </si>
  <si>
    <t>"pro opěrnou zeď" 
49,44*0,3 
1,5*49,44 
Součet 88,992</t>
  </si>
  <si>
    <t>18</t>
  </si>
  <si>
    <t>133251101</t>
  </si>
  <si>
    <t>Hloubení šachet nezapažených v hornině třídy těžitelnosti I, skupiny 3 objem do 20 m3</t>
  </si>
  <si>
    <t>Hloubení nezapažených šachet strojně v hornině třídy těžitelnosti I skupiny 3 do 20 m3</t>
  </si>
  <si>
    <t>1*1*1*4</t>
  </si>
  <si>
    <t>20</t>
  </si>
  <si>
    <t>151201101</t>
  </si>
  <si>
    <t>Zřízení zátažného pažení a rozepření stěn rýh hl do 2 m</t>
  </si>
  <si>
    <t>M2</t>
  </si>
  <si>
    <t>Zřízení pažení a rozepření stěn rýh pro podzemní vedení zátažné, hloubky do 2 m</t>
  </si>
  <si>
    <t>(28,2+13,52)*1,8*2</t>
  </si>
  <si>
    <t>21</t>
  </si>
  <si>
    <t>151201111</t>
  </si>
  <si>
    <t>Odstranění zátažného pažení a rozepření stěn rýh hl do 2 m</t>
  </si>
  <si>
    <t>Odstranění pažení a rozepření stěn rýh pro podzemní vedení s uložením materiálu na vzdálenost do 3 m od kraje výkopu zátažné, hloubky do 2 m</t>
  </si>
  <si>
    <t>150,192</t>
  </si>
  <si>
    <t>22</t>
  </si>
  <si>
    <t>162651112</t>
  </si>
  <si>
    <t>Vodorovné přemístění do 5000 m výkopku/sypaniny z horniny třídy těžitelnosti I, skupiny 1 až 3</t>
  </si>
  <si>
    <t>Vodorovné přemístění výkopku nebo sypaniny po suchu na obvyklém dopravním prostředku, bez naložení výkopku, avšak se složením bez rozhrnutí z horniny třídy těžitelnosti I skupiny 1 až 3 na vzdálenost přes 4 000 do 5 000 m</t>
  </si>
  <si>
    <t>54,641+50,313+35,49+88,992 
-(4+26,79+20,28) 
Součet 178,366</t>
  </si>
  <si>
    <t>23</t>
  </si>
  <si>
    <t>171201231</t>
  </si>
  <si>
    <t>Poplatek za uložení zeminy a kamení na recyklační skládce (skládkovné) kód odpadu 17 05 04</t>
  </si>
  <si>
    <t>Poplatek za uložení stavebního odpadu na recyklační skládce (skládkovné) zeminy a kamení zatříděného do Katalogu odpadů pod kódem 17 05 04</t>
  </si>
  <si>
    <t>178,366 
178,366 * 1,8</t>
  </si>
  <si>
    <t>24</t>
  </si>
  <si>
    <t>174151101</t>
  </si>
  <si>
    <t>Zásyp jam, šachet rýh nebo kolem objektů sypaninou se zhutněním</t>
  </si>
  <si>
    <t>Zásyp sypaninou z jakékoliv horniny strojně s uložením výkopku ve vrstvách se zhutněním jam, šachet, rýh nebo kolem objektů v těchto vykopávkách</t>
  </si>
  <si>
    <t>"zásyp odstraněných UV zeminou" 
1*1*1*4 
"obsyb UV štěrkopískem" 
4*0,7 
"zásyp přípojek zeminou" 
28,2*0,95*1 
"zásyp kanalizace zeminou" 
13,52*1*1,5 
Součet 53,87</t>
  </si>
  <si>
    <t>25</t>
  </si>
  <si>
    <t>174251101</t>
  </si>
  <si>
    <t>Zásyp jam, šachet rýh nebo kolem objektů sypaninou bez zhutnění</t>
  </si>
  <si>
    <t>Zásyp sypaninou z jakékoliv horniny strojně s uložením výkopku ve vrstvách bez zhutnění jam, šachet, rýh nebo kolem objektů v těchto vykopávkách</t>
  </si>
  <si>
    <t>"zásyp středového ostrova" 26,06*0,5</t>
  </si>
  <si>
    <t>26</t>
  </si>
  <si>
    <t>175151101</t>
  </si>
  <si>
    <t>Obsypání potrubí strojně sypaninou bez prohození, uloženou do 3 m</t>
  </si>
  <si>
    <t>Obsypání potrubí strojně sypaninou z vhodných třídy těžitelnosti I a II, skupiny 1 až 4 nebo materiálem připraveným podél výkopu ve vzdálenosti do 3 m od jeho kraje, pro jakoukoliv hloubku výkopu a míru zhutnění bez prohození sypaniny</t>
  </si>
  <si>
    <t>28,2*0,45 
13,52*0,65*1,5 
Součet 25,872</t>
  </si>
  <si>
    <t>27</t>
  </si>
  <si>
    <t>181111111</t>
  </si>
  <si>
    <t>Plošná úprava terénu do 500 m2 zemina tř 1 až 4 nerovnosti do 100 mm v rovinně a svahu do 1:5</t>
  </si>
  <si>
    <t>Plošná úprava terénu v zemině tř. 1 až 4 s urovnáním povrchu bez doplnění ornice souvislé plochy do 500 m2 při nerovnostech terénu přes 50 do 100 mm v rovině nebo na svahu do 1:5</t>
  </si>
  <si>
    <t>26,06</t>
  </si>
  <si>
    <t>28</t>
  </si>
  <si>
    <t>181152302</t>
  </si>
  <si>
    <t>Úprava pláně pro silnice a dálnice v zářezech se zhutněním</t>
  </si>
  <si>
    <t>Úprava pláně na stavbách silnic a dálnic strojně v zářezech mimo skalních se zhutněním</t>
  </si>
  <si>
    <t>106,76</t>
  </si>
  <si>
    <t>29</t>
  </si>
  <si>
    <t>181351003</t>
  </si>
  <si>
    <t>Rozprostření ornice tl vrstvy do 200 mm pl do 100 m2 v rovině nebo ve svahu do 1:5 strojně</t>
  </si>
  <si>
    <t>Rozprostření a urovnání ornice v rovině nebo ve svahu sklonu do 1:5 strojně při souvislé ploše do 100 m2, tl. vrstvy do 200 mm</t>
  </si>
  <si>
    <t>30</t>
  </si>
  <si>
    <t>181411131</t>
  </si>
  <si>
    <t>Založení parkového trávníku výsevem plochy do 1000 m2 v rovině a ve svahu do 1:5</t>
  </si>
  <si>
    <t>Založení trávníku na půdě předem připravené plochy do 1000 m2 výsevem včetně utažení parkového v rovině nebo na svahu do 1:5</t>
  </si>
  <si>
    <t>31</t>
  </si>
  <si>
    <t>183101213</t>
  </si>
  <si>
    <t>Jamky pro výsadbu s výměnou 50 % půdy zeminy tř 1 až 4 objem do 0,05 m3 v rovině a svahu do 1:5</t>
  </si>
  <si>
    <t>KUS</t>
  </si>
  <si>
    <t>Hloubení jamek pro vysazování rostlin v zemině tř.1 až 4 s výměnou půdy z 50% v rovině nebo na svahu do 1:5, objemu přes 0,02 do 0,05 m3</t>
  </si>
  <si>
    <t>32</t>
  </si>
  <si>
    <t>183402121</t>
  </si>
  <si>
    <t>Rozrušení půdy souvislé plochy do 500 m2 hloubky do 150 mm v rovině a svahu do 1:5</t>
  </si>
  <si>
    <t>Rozrušení půdy na hloubku přes 50 do 150 mm souvislé plochy do 500 m2 v rovině nebo na svahu do 1:5</t>
  </si>
  <si>
    <t>33</t>
  </si>
  <si>
    <t>184102211</t>
  </si>
  <si>
    <t>Výsadba keře bez balu v do 1 m do jamky se zalitím v rovině a svahu do 1:5</t>
  </si>
  <si>
    <t>Výsadba keře bez balu do předem vyhloubené jamky se zalitím  v rovině nebo na svahu do 1:5 výšky do 1 m v terénu</t>
  </si>
  <si>
    <t>34</t>
  </si>
  <si>
    <t>184802111</t>
  </si>
  <si>
    <t>Chemické odplevelení před založením kultury nad 20 m2 postřikem na široko v rovině a svahu do 1:5</t>
  </si>
  <si>
    <t>Chemické odplevelení půdy před založením kultury, trávníku nebo zpevněných ploch  o výměře jednotlivě přes 20 m2 v rovině nebo na svahu do 1:5 postřikem na široko</t>
  </si>
  <si>
    <t>35</t>
  </si>
  <si>
    <t>185804312</t>
  </si>
  <si>
    <t>Zalití rostlin vodou plocha přes 20 m2</t>
  </si>
  <si>
    <t>Zalití rostlin vodou plochy záhonů jednotlivě přes 20 m2</t>
  </si>
  <si>
    <t>26,06*0,025</t>
  </si>
  <si>
    <t>73</t>
  </si>
  <si>
    <t>58331200</t>
  </si>
  <si>
    <t>štěrkopísek netříděný zásypový</t>
  </si>
  <si>
    <t>2,8+25,872 
28,672 * 2</t>
  </si>
  <si>
    <t>171</t>
  </si>
  <si>
    <t>keř_02</t>
  </si>
  <si>
    <t>Potentilla fruticosa "mochnovec křovitý" 20/40</t>
  </si>
  <si>
    <t>26 
Součet 26</t>
  </si>
  <si>
    <t>Zakládání</t>
  </si>
  <si>
    <t>36</t>
  </si>
  <si>
    <t>274313511</t>
  </si>
  <si>
    <t>Základové pásy z betonu tř. C 12/15</t>
  </si>
  <si>
    <t>Základy z betonu prostého pasy betonu kamenem neprokládaného tř. C 12/15</t>
  </si>
  <si>
    <t>"podkladní beton pod opěrnou zeď" 3</t>
  </si>
  <si>
    <t>Svislé a kompletní konstrukce</t>
  </si>
  <si>
    <t>37</t>
  </si>
  <si>
    <t>28611164</t>
  </si>
  <si>
    <t>trubka kanalizační PVC DN 160x1000mm SN8</t>
  </si>
  <si>
    <t>M</t>
  </si>
  <si>
    <t>38</t>
  </si>
  <si>
    <t>28611167</t>
  </si>
  <si>
    <t>trubka kanalizační PVC DN 200x1000mm SN8</t>
  </si>
  <si>
    <t>39</t>
  </si>
  <si>
    <t>28611363</t>
  </si>
  <si>
    <t>koleno kanalizační PVC KG 160x87°</t>
  </si>
  <si>
    <t>40</t>
  </si>
  <si>
    <t>311101212</t>
  </si>
  <si>
    <t>Vytvoření prostupů do 0,05 m2 ve zdech nosných osazením vložek z trub, dílců, tvarovek</t>
  </si>
  <si>
    <t>Vytvoření prostupů nebo suchých kanálků v betonových zdech nosných z monolitického betonu a železobetonu vodorovných, šikmých, obloukových, zalomených, svislých vložkami z trub, prefabrikovaných dílců, dutinových tvarovek, apod., bez jejich dodání trvale osazenými na sraz, včetně polohového zajištění v bednění při betonáži, vnější průřezové plochy přes 0,02 do 0,05 m2</t>
  </si>
  <si>
    <t>0,7+1+0,7</t>
  </si>
  <si>
    <t>41</t>
  </si>
  <si>
    <t>327324128</t>
  </si>
  <si>
    <t>Opěrné zdi a valy ze ŽB odolného proti agresivnímu prostředí tř. C 30/37 XC4, XF4</t>
  </si>
  <si>
    <t>Opěrné zdi a valy z betonu železového  odolný proti agresivnímu prostředí tř. C 30/37</t>
  </si>
  <si>
    <t>64</t>
  </si>
  <si>
    <t>42</t>
  </si>
  <si>
    <t>327351211</t>
  </si>
  <si>
    <t>Bednění opěrných zdí a valů svislých i skloněných zřízení</t>
  </si>
  <si>
    <t>Bednění opěrných zdí a valů  svislých i skloněných, výšky do 20 m zřízení</t>
  </si>
  <si>
    <t>67,3+67,3+1,55*4+1+3</t>
  </si>
  <si>
    <t>43</t>
  </si>
  <si>
    <t>327351219</t>
  </si>
  <si>
    <t>Příplatek za zakřivení r zakřivení do 20 m u bednění opěrných zdí a valů</t>
  </si>
  <si>
    <t>Bednění opěrných zdí a valů  svislých i skloněných, výšky do 20 m Příplatek k ceně -1211 za zakřivení zdi o poloměru do 20 m</t>
  </si>
  <si>
    <t>144,8</t>
  </si>
  <si>
    <t>44</t>
  </si>
  <si>
    <t>327351221</t>
  </si>
  <si>
    <t>Bednění opěrných zdí a valů svislých i skloněných odstranění</t>
  </si>
  <si>
    <t>Bednění opěrných zdí a valů  svislých i skloněných, výšky do 20 m odstranění</t>
  </si>
  <si>
    <t>45</t>
  </si>
  <si>
    <t>327361016</t>
  </si>
  <si>
    <t>Výztuž opěrných zdí a valů D nad 12 mm z betonářské oceli 10 505</t>
  </si>
  <si>
    <t>Výztuž opěrných zdí a valů  průměru přes 12 mm, z oceli 10 505 (R) nebo BSt 500</t>
  </si>
  <si>
    <t>9,5</t>
  </si>
  <si>
    <t>46</t>
  </si>
  <si>
    <t>327501111</t>
  </si>
  <si>
    <t>Výplň za opěrami a protimrazové klíny z kameniva drceného nebo těženého</t>
  </si>
  <si>
    <t>Výplň za opěrami a protimrazové klíny z kameniva  drceného nebo těženého se zhutněním</t>
  </si>
  <si>
    <t>"zásyp po vybudování opěrné zdi" 
74,16 
Součet 74,16</t>
  </si>
  <si>
    <t>Vodorovné konstrukce</t>
  </si>
  <si>
    <t>52</t>
  </si>
  <si>
    <t>411354315</t>
  </si>
  <si>
    <t>Zřízení podpěrné konstrukce stropů výšky do 4 m tl do 35 cm</t>
  </si>
  <si>
    <t>Podpěrná konstrukce stropů - desek, kleneb a skořepin výška podepření do 4 m tloušťka stropu přes 25 do 35 cm zřízení</t>
  </si>
  <si>
    <t>53</t>
  </si>
  <si>
    <t>411354316</t>
  </si>
  <si>
    <t>Odstranění podpěrné konstrukce stropů výšky do 4 m tl do 35 cm</t>
  </si>
  <si>
    <t>Podpěrná konstrukce stropů - desek, kleneb a skořepin výška podepření do 4 m tloušťka stropu přes 25 do 35 cm odstranění</t>
  </si>
  <si>
    <t>54</t>
  </si>
  <si>
    <t>451317777</t>
  </si>
  <si>
    <t>Podklad nebo lože pod dlažbu vodorovný nebo do sklonu 1:5 z betonu prostého tl do 100 mm</t>
  </si>
  <si>
    <t>Podklad nebo lože pod dlažbu (přídlažbu)  v ploše vodorovné nebo ve sklonu do 1:5, tloušťky od 50 do 100 mm z betonu prostého</t>
  </si>
  <si>
    <t>"prstenec - lože celkem 200 mm" 68,74 
"srpovitá krajnice - lože celkem 200 mm" 8,65 
Součet 77,39</t>
  </si>
  <si>
    <t>55</t>
  </si>
  <si>
    <t>451319777</t>
  </si>
  <si>
    <t>Příplatek ZKD 10 mm tl přes 100 mm u podkladu nebo lože pod dlažbu z betonu</t>
  </si>
  <si>
    <t>Podklad nebo lože pod dlažbu (přídlažbu)  Příplatek k cenám za každých dalších i započatých 10 mm tloušťky podkladu nebo lože přes 100 mm z betonu prostého</t>
  </si>
  <si>
    <t>68,74*5 
8,65*5 
Součet 386,95</t>
  </si>
  <si>
    <t>56</t>
  </si>
  <si>
    <t>451573111</t>
  </si>
  <si>
    <t>Lože pod potrubí otevřený výkop ze štěrkopísku</t>
  </si>
  <si>
    <t>Lože pod potrubí, stoky a drobné objekty v otevřeném výkopu z písku a štěrkopísku do 63 mm</t>
  </si>
  <si>
    <t>28,2*1*0,1 
13,52*1,5*0,1 
Součet 4,848</t>
  </si>
  <si>
    <t>57</t>
  </si>
  <si>
    <t>452311141</t>
  </si>
  <si>
    <t>Podkladní desky z betonu prostého tř. C 16/20 otevřený výkop</t>
  </si>
  <si>
    <t>Podkladní a zajišťovací konstrukce z betonu prostého v otevřeném výkopu desky pod potrubí, stoky a drobné objekty z betonu tř. C 16/20</t>
  </si>
  <si>
    <t>"pod UV" 
0,6*0,6*0,1*4</t>
  </si>
  <si>
    <t>Komunikace pozemní</t>
  </si>
  <si>
    <t>63</t>
  </si>
  <si>
    <t>564231111</t>
  </si>
  <si>
    <t>Podklad nebo podsyp ze štěrkopísku ŠP tl 100 mm</t>
  </si>
  <si>
    <t>Podklad nebo podsyp ze štěrkopísku ŠP  s rozprostřením, vlhčením a zhutněním, po zhutnění tl. 100 mm</t>
  </si>
  <si>
    <t>"lože pod obruby a VP"  
(0,7+0,7)*(18,85+34,92) 
137,4 
Součet 212,678</t>
  </si>
  <si>
    <t>564251111</t>
  </si>
  <si>
    <t>Podklad nebo podsyp ze štěrkopísku ŠP tl 150 mm</t>
  </si>
  <si>
    <t>Podklad nebo podsyp ze štěrkopísku ŠP  s rozprostřením, vlhčením a zhutněním, po zhutnění tl. 150 mm</t>
  </si>
  <si>
    <t>65</t>
  </si>
  <si>
    <t>564851111</t>
  </si>
  <si>
    <t>Podklad ze štěrkodrtě ŠD tl 150 mm</t>
  </si>
  <si>
    <t>Podklad ze štěrkodrti ŠD  s rozprostřením a zhutněním, po zhutnění tl. 150 mm</t>
  </si>
  <si>
    <t>66</t>
  </si>
  <si>
    <t>564871111</t>
  </si>
  <si>
    <t>Podklad ze štěrkodrtě ŠD tl 250 mm</t>
  </si>
  <si>
    <t>Podklad ze štěrkodrti ŠD  s rozprostřením a zhutněním, po zhutnění tl. 250 mm</t>
  </si>
  <si>
    <t>"sanace aktivní zóny - tl. 500 mm" 
2*106,76</t>
  </si>
  <si>
    <t>67</t>
  </si>
  <si>
    <t>564871116</t>
  </si>
  <si>
    <t>Podklad ze štěrkodrtě ŠD tl. 300 mm</t>
  </si>
  <si>
    <t>Podklad ze štěrkodrti ŠD  s rozprostřením a zhutněním, po zhutnění tl. 300 mm</t>
  </si>
  <si>
    <t>"ostrůvky" 142,44</t>
  </si>
  <si>
    <t>68</t>
  </si>
  <si>
    <t>565166122</t>
  </si>
  <si>
    <t>Asfaltový beton vrstva podkladní ACP 22+ (obalované kamenivo OKH) tl 90 mm š přes 3 m</t>
  </si>
  <si>
    <t>Asfaltový beton vrstva podkladní ACP 22 (obalované kamenivo hrubozrnné - OKH)  s rozprostřením a zhutněním v pruhu šířky přes 3 m, po zhutnění tl. 90 mm</t>
  </si>
  <si>
    <t>69</t>
  </si>
  <si>
    <t>573211109</t>
  </si>
  <si>
    <t>Postřik živičný spojovací z asfaltu v množství 0,50 kg/m2</t>
  </si>
  <si>
    <t>Postřik spojovací PS bez posypu kamenivem z asfaltu silničního, v množství 0,50 kg/m2</t>
  </si>
  <si>
    <t>1242,8</t>
  </si>
  <si>
    <t>70</t>
  </si>
  <si>
    <t>573211112</t>
  </si>
  <si>
    <t>Postřik živičný spojovací z asfaltu v množství 0,70 kg/m2</t>
  </si>
  <si>
    <t>Postřik spojovací PS bez posypu kamenivem z asfaltu silničního, v množství 0,70 kg/m2</t>
  </si>
  <si>
    <t>71</t>
  </si>
  <si>
    <t>576133121</t>
  </si>
  <si>
    <t>Asfaltový koberec mastixový SMA 8 (AKMJ) tl 40 mm š přes 3 m</t>
  </si>
  <si>
    <t>Asfaltový koberec mastixový SMA 8 (AKMJ)  s rozprostřením a se zhutněním v pruhu šířky přes 3 m, po zhutnění tl. 40 mm</t>
  </si>
  <si>
    <t>72</t>
  </si>
  <si>
    <t>577165122</t>
  </si>
  <si>
    <t>Asfaltový beton vrstva ložní ACL 16+ (ABH) tl 70 mm š přes 3 m z nemodifikovaného asfaltu</t>
  </si>
  <si>
    <t>Asfaltový beton vrstva ložní ACL 16 (ABH)  s rozprostřením a zhutněním z nemodifikovaného asfaltu v pruhu šířky přes 3 m, po zhutnění tl. 70 mm</t>
  </si>
  <si>
    <t>85</t>
  </si>
  <si>
    <t>58381007</t>
  </si>
  <si>
    <t>kostka dlažební žula drobná 10/12</t>
  </si>
  <si>
    <t>8,65</t>
  </si>
  <si>
    <t>86</t>
  </si>
  <si>
    <t>58381008</t>
  </si>
  <si>
    <t>kostka dlažební žula velká 15/17</t>
  </si>
  <si>
    <t>68,74=68,740 [A]</t>
  </si>
  <si>
    <t>87</t>
  </si>
  <si>
    <t>591141111</t>
  </si>
  <si>
    <t>Kladení dlažby z kostek velkých z kamene na MC tl 50 mm</t>
  </si>
  <si>
    <t>Kladení dlažby z kostek  s provedením lože do tl. 50 mm, s vyplněním spár, s dvojím beraněním a se smetením přebytečného materiálu na krajnici velkých z kamene, do lože z cementové malty</t>
  </si>
  <si>
    <t>"prstenec" 68,74</t>
  </si>
  <si>
    <t>88</t>
  </si>
  <si>
    <t>Kladení zámkové dlažby na MC tl 50 mm</t>
  </si>
  <si>
    <t>Kladení zámkové dlažby s provedením lože do tl. 50 mm, s vyplněním spár, s dvojím beraněním a se smetením přebytečného materiálu na krajnici, do lože z cementové malty</t>
  </si>
  <si>
    <t>"ostrůvky" 
24,37+1,86+1,87+11,79+3,13+2,22+2,34+28,29+11,19+2,2+2,37+18,05+20,82 
3,77+4,07+4,1 
Součet 142,44</t>
  </si>
  <si>
    <t>89</t>
  </si>
  <si>
    <t>591241111</t>
  </si>
  <si>
    <t>Kladení dlažby z kostek drobných z kamene na MC tl 50 mm</t>
  </si>
  <si>
    <t>Kladení dlažby z kostek  s provedením lože do tl. 50 mm, s vyplněním spár, s dvojím beraněním a se smetením přebytečného materiálu na krajnici drobných z kamene, do lože z cementové malty</t>
  </si>
  <si>
    <t>"srpovitá krajnice" 8,65</t>
  </si>
  <si>
    <t>103</t>
  </si>
  <si>
    <t>59245006</t>
  </si>
  <si>
    <t>dlažba tvar obdélník betonová pro nevidomé 200x100x60mm červená</t>
  </si>
  <si>
    <t>dlažba tvar obdélník betonová pro nevidomé 200x100x60mm barevná</t>
  </si>
  <si>
    <t>3,77+4,07+4,1 
Součet 11,94=11,940 [A]</t>
  </si>
  <si>
    <t>104</t>
  </si>
  <si>
    <t>59245018</t>
  </si>
  <si>
    <t>dlažba tvar obdélník betonová 200x100x60mm přírodní</t>
  </si>
  <si>
    <t>24,37+1,86+1,87+11,79+3,13+2,22+2,34+28,29+11,19+2,2+2,37+18,05+20,82 
Součet 130,5=130,500 [A]</t>
  </si>
  <si>
    <t>167</t>
  </si>
  <si>
    <t>AR01</t>
  </si>
  <si>
    <t>Výztužná aramidová vlákna</t>
  </si>
  <si>
    <t>Výztužná vlákna z aramidu do asfaltové směsi ACL 16+</t>
  </si>
  <si>
    <t>1t asfaltové směsi = 1 sáček aramidových vláken 
210=210,000 [A]</t>
  </si>
  <si>
    <t>168</t>
  </si>
  <si>
    <t>AR02</t>
  </si>
  <si>
    <t>Výztužná vlákna z aramidu do asfaltové směsi SMA 8</t>
  </si>
  <si>
    <t>1t asfaltové směsi = 1 sáček aramidových vláken 
120=120,000 [A]</t>
  </si>
  <si>
    <t>721</t>
  </si>
  <si>
    <t>Zdravotechnika - vnitřní kanalizace</t>
  </si>
  <si>
    <t>106</t>
  </si>
  <si>
    <t>721242105</t>
  </si>
  <si>
    <t>Lapač střešních splavenin z PP se zápachovou klapkou a lapacím košem DN 110</t>
  </si>
  <si>
    <t>Lapače střešních splavenin polypropylenové (PP) se svislým odtokem DN 110</t>
  </si>
  <si>
    <t>767</t>
  </si>
  <si>
    <t>Konstrukce zámečnické</t>
  </si>
  <si>
    <t>19</t>
  </si>
  <si>
    <t>13611228</t>
  </si>
  <si>
    <t>plech ocelový hladký jakost S 235 JR tl 10mm tabule</t>
  </si>
  <si>
    <t>(16)*((0,2*0,2)*80)/1000</t>
  </si>
  <si>
    <t>61</t>
  </si>
  <si>
    <t>55283914</t>
  </si>
  <si>
    <t>trubka ocelová bezešvá hladká jakost 11 353 102x6,3mm</t>
  </si>
  <si>
    <t>32,5+32,5+32,5+1*16+6 
119,5=119,500 [A]</t>
  </si>
  <si>
    <t>107</t>
  </si>
  <si>
    <t>767995113</t>
  </si>
  <si>
    <t>Montáž atypických zámečnických konstrukcí hmotnosti do 20 kg</t>
  </si>
  <si>
    <t>Montáž ostatních atypických zámečnických konstrukcí  hmotnosti přes 10 do 20 kg</t>
  </si>
  <si>
    <t>119,5*13,51 
51 
Součet 1665,445</t>
  </si>
  <si>
    <t>166</t>
  </si>
  <si>
    <t>998767101</t>
  </si>
  <si>
    <t>Přesun hmot tonážní pro zámečnické konstrukce v objektech v do 6 m</t>
  </si>
  <si>
    <t>Přesun hmot pro zámečnické konstrukce  stanovený z hmotnosti přesunovaného materiálu vodorovná dopravní vzdálenost do 50 m v objektech výšky do 6 m</t>
  </si>
  <si>
    <t>783</t>
  </si>
  <si>
    <t>Dokončovací práce - nátěry</t>
  </si>
  <si>
    <t>108</t>
  </si>
  <si>
    <t>783301303</t>
  </si>
  <si>
    <t>Bezoplachové odrezivění zámečnických konstrukcí</t>
  </si>
  <si>
    <t>Příprava podkladu zámečnických konstrukcí před provedením nátěru odrezivění odrezovačem bezoplachovým</t>
  </si>
  <si>
    <t>119,5*(0,102)*PI</t>
  </si>
  <si>
    <t>109</t>
  </si>
  <si>
    <t>783301311</t>
  </si>
  <si>
    <t>Odmaštění zámečnických konstrukcí vodou ředitelným odmašťovačem</t>
  </si>
  <si>
    <t>Příprava podkladu zámečnických konstrukcí před provedením nátěru odmaštění odmašťovačem vodou ředitelným</t>
  </si>
  <si>
    <t>110</t>
  </si>
  <si>
    <t>783314201</t>
  </si>
  <si>
    <t>Základní antikorozní jednonásobný syntetický standardní nátěr zámečnických konstrukcí</t>
  </si>
  <si>
    <t>Základní antikorozní nátěr zámečnických konstrukcí jednonásobný syntetický standardní</t>
  </si>
  <si>
    <t>111</t>
  </si>
  <si>
    <t>783315101</t>
  </si>
  <si>
    <t>Mezinátěr jednonásobný syntetický standardní zámečnických konstrukcí</t>
  </si>
  <si>
    <t>Mezinátěr zámečnických konstrukcí jednonásobný syntetický standardní</t>
  </si>
  <si>
    <t>112</t>
  </si>
  <si>
    <t>783317101</t>
  </si>
  <si>
    <t>Krycí jednonásobný syntetický standardní nátěr zámečnických konstrukcí</t>
  </si>
  <si>
    <t>Krycí nátěr (email) zámečnických konstrukcí jednonásobný syntetický standardní</t>
  </si>
  <si>
    <t>Trubní vedení</t>
  </si>
  <si>
    <t>58</t>
  </si>
  <si>
    <t>55241021</t>
  </si>
  <si>
    <t>poklop šachtový třída D400, čtvercový rám 850, vstup 600mm, s ventilací</t>
  </si>
  <si>
    <t>59</t>
  </si>
  <si>
    <t>55241031</t>
  </si>
  <si>
    <t>poklop šachtový třída D400, kruhový s ventilací</t>
  </si>
  <si>
    <t>60</t>
  </si>
  <si>
    <t>55242320</t>
  </si>
  <si>
    <t>mříž vtoková litinová plochá 500x500mm</t>
  </si>
  <si>
    <t>92</t>
  </si>
  <si>
    <t>59223850</t>
  </si>
  <si>
    <t>dno pro uliční vpusť s výtokovým otvorem betonové 450x330x50mm</t>
  </si>
  <si>
    <t>93</t>
  </si>
  <si>
    <t>59223857</t>
  </si>
  <si>
    <t>skruž pro uliční vpusť horní betonová 450x295x50mm</t>
  </si>
  <si>
    <t>94</t>
  </si>
  <si>
    <t>59223862</t>
  </si>
  <si>
    <t>skruž pro uliční vpusť středová betonová 450x295x50mm</t>
  </si>
  <si>
    <t>95</t>
  </si>
  <si>
    <t>59223864</t>
  </si>
  <si>
    <t>prstenec pro uliční vpusť vyrovnávací betonový 390x60x130mm</t>
  </si>
  <si>
    <t>96</t>
  </si>
  <si>
    <t>59223870</t>
  </si>
  <si>
    <t>koš nízký pro uliční vpusti žárově Pz plech pro rám 500/300mm</t>
  </si>
  <si>
    <t>97</t>
  </si>
  <si>
    <t>59224010</t>
  </si>
  <si>
    <t>prstenec šachtový vyrovnávací betonový 625x100x40mm</t>
  </si>
  <si>
    <t>98</t>
  </si>
  <si>
    <t>59224011</t>
  </si>
  <si>
    <t>prstenec šachtový vyrovnávací betonový 625x100x60mm</t>
  </si>
  <si>
    <t>99</t>
  </si>
  <si>
    <t>59224046</t>
  </si>
  <si>
    <t>dno betonové šachtové DN 500 kameninový žlab i nástupnice 100x98,5x23cm</t>
  </si>
  <si>
    <t>100</t>
  </si>
  <si>
    <t>59224056</t>
  </si>
  <si>
    <t>kónus pro kanalizační šachty s kapsovým stupadlem 100/62,5x67x12cm</t>
  </si>
  <si>
    <t>101</t>
  </si>
  <si>
    <t>59224066</t>
  </si>
  <si>
    <t>skruž betonová DN 1000x250 PS, 100x25x12cm</t>
  </si>
  <si>
    <t>102</t>
  </si>
  <si>
    <t>59224068</t>
  </si>
  <si>
    <t>skruž betonová DN 1000x500 PS, 100x50x12cm</t>
  </si>
  <si>
    <t>105</t>
  </si>
  <si>
    <t>59710709</t>
  </si>
  <si>
    <t>trouba kameninová glazovaná DN 500 dl 2,50m spojovací systém C Třída 160</t>
  </si>
  <si>
    <t>13,52=13,520 [A]</t>
  </si>
  <si>
    <t>113</t>
  </si>
  <si>
    <t>831422121</t>
  </si>
  <si>
    <t>Montáž potrubí z trub kameninových hrdlových s integrovaným těsněním výkop sklon do 20 % DN 500</t>
  </si>
  <si>
    <t>Montáž potrubí z trub kameninových  hrdlových s integrovaným těsněním v otevřeném výkopu ve sklonu do 20 % DN 500</t>
  </si>
  <si>
    <t>13,52</t>
  </si>
  <si>
    <t>114</t>
  </si>
  <si>
    <t>871315221</t>
  </si>
  <si>
    <t>Kanalizační potrubí z tvrdého PVC jednovrstvé tuhost třídy SN8 DN 160</t>
  </si>
  <si>
    <t>Kanalizační potrubí z tvrdého PVC v otevřeném výkopu ve sklonu do 20 %, hladkého plnostěnného jednovrstvého, tuhost třídy SN 8 DN 160</t>
  </si>
  <si>
    <t>5,13+9,59+9,6+3,3+0,58</t>
  </si>
  <si>
    <t>115</t>
  </si>
  <si>
    <t>890411811</t>
  </si>
  <si>
    <t>Bourání šachet z prefabrikovaných skruží ručně obestavěného prostoru do 1,5 m3</t>
  </si>
  <si>
    <t>Bourání šachet a jímek ručně velikosti obestavěného prostoru do 1,5 m3 z prefabrikovaných skruží</t>
  </si>
  <si>
    <t>"uliční vpusti" 
(PI*0,275*0,275*1)*4</t>
  </si>
  <si>
    <t>116</t>
  </si>
  <si>
    <t>890431811</t>
  </si>
  <si>
    <t>Bourání šachet z prefabrikovaných skruží ručně obestavěného prostoru do 3 m3</t>
  </si>
  <si>
    <t>Bourání šachet a jímek ručně velikosti obestavěného prostoru přes 1,5 do 3 m3 z prefabrikovaných skruží</t>
  </si>
  <si>
    <t>"šachty" 
2*PI*0,63*0,63*2</t>
  </si>
  <si>
    <t>117</t>
  </si>
  <si>
    <t>894118001</t>
  </si>
  <si>
    <t>Příplatek ZKD 0,60 m výšky vstupu na potrubí</t>
  </si>
  <si>
    <t>Šachty kanalizační zděné Příplatek k cenám za každých dalších 0,60 m výšky vstupu</t>
  </si>
  <si>
    <t>2*2</t>
  </si>
  <si>
    <t>118</t>
  </si>
  <si>
    <t>894302262</t>
  </si>
  <si>
    <t>Strop šachet ze ŽB se zvýšenými nároky na prostředí tř. C 30/37 XC4, XF4</t>
  </si>
  <si>
    <t>Ostatní konstrukce na trubním vedení ze železobetonu strop šachet vodovodních nebo kanalizačních z betonu se zvýšenými nároky na prostředí tř. C 30/37</t>
  </si>
  <si>
    <t>"nový strop odlehčovací komory" 
7,5</t>
  </si>
  <si>
    <t>119</t>
  </si>
  <si>
    <t>894411241</t>
  </si>
  <si>
    <t>Zřízení šachet kanalizačních z betonových dílců na potrubí DN 500 dno kamenina</t>
  </si>
  <si>
    <t>Zřízení šachet kanalizačních z betonových dílců výšky vstupu do 1,50 m s obložením dna kameninou nebo kanalizačními cihlami, na potrubí DN 500</t>
  </si>
  <si>
    <t>120</t>
  </si>
  <si>
    <t>894503111</t>
  </si>
  <si>
    <t>Bednění deskových stropů šachet</t>
  </si>
  <si>
    <t>Bednění konstrukcí na trubním vedení deskových stropů šachet jakýchkoliv rozměrů</t>
  </si>
  <si>
    <t>121</t>
  </si>
  <si>
    <t>894608112</t>
  </si>
  <si>
    <t>Výztuž šachet z betonářské oceli 10 505</t>
  </si>
  <si>
    <t>Výztuž šachet z betonářské oceli 10 505 (R) nebo BSt 500</t>
  </si>
  <si>
    <t>1,7</t>
  </si>
  <si>
    <t>122</t>
  </si>
  <si>
    <t>895941111</t>
  </si>
  <si>
    <t>Zřízení vpusti kanalizační uliční z betonových dílců typ UV-50 normální</t>
  </si>
  <si>
    <t>Zřízení vpusti kanalizační  uliční z betonových dílců typ UV-50 normální</t>
  </si>
  <si>
    <t>3+1</t>
  </si>
  <si>
    <t>123</t>
  </si>
  <si>
    <t>899103211</t>
  </si>
  <si>
    <t>Demontáž poklopů litinových nebo ocelových včetně rámů hmotnosti přes 100 do 150 kg</t>
  </si>
  <si>
    <t>Demontáž poklopů litinových a ocelových včetně rámů, hmotnosti jednotlivě přes 100 do 150 Kg</t>
  </si>
  <si>
    <t>2+1</t>
  </si>
  <si>
    <t>124</t>
  </si>
  <si>
    <t>899104112</t>
  </si>
  <si>
    <t>Osazení poklopů litinových nebo ocelových včetně rámů pro třídu zatížení D400, E600</t>
  </si>
  <si>
    <t>Osazení poklopů litinových a ocelových včetně rámů pro třídu zatížení D400, E600</t>
  </si>
  <si>
    <t>"poklop odlehčovací komory" 1 
"šachty" 2 
Součet 3</t>
  </si>
  <si>
    <t>125</t>
  </si>
  <si>
    <t>899202211</t>
  </si>
  <si>
    <t>Demontáž mříží litinových včetně rámů hmotnosti přes 50 do 100 kg</t>
  </si>
  <si>
    <t>Demontáž mříží litinových včetně rámů, hmotnosti jednotlivě přes 50 do 100 Kg</t>
  </si>
  <si>
    <t>126</t>
  </si>
  <si>
    <t>899203112</t>
  </si>
  <si>
    <t>Osazení mříží litinových včetně rámů a košů na bahno pro třídu zatížení B12, C250</t>
  </si>
  <si>
    <t>Osazení mříží litinových včetně rámů a košů na bahno pro třídu zatížení B125, C250</t>
  </si>
  <si>
    <t>127</t>
  </si>
  <si>
    <t>899204112</t>
  </si>
  <si>
    <t>Osazení mříží litinových včetně rámů a košů na bahno pro třídu zatížení D400, E600</t>
  </si>
  <si>
    <t>128</t>
  </si>
  <si>
    <t>899231111</t>
  </si>
  <si>
    <t>Výšková úprava uličního vstupu nebo vpusti do 200 mm zvýšením mříže</t>
  </si>
  <si>
    <t>Výšková úprava uličního vstupu nebo vpusti do 200 mm  zvýšením mříže</t>
  </si>
  <si>
    <t>129</t>
  </si>
  <si>
    <t>899331111</t>
  </si>
  <si>
    <t>Výšková úprava uličního vstupu nebo vpusti do 200 mm zvýšením poklopu</t>
  </si>
  <si>
    <t>Výšková úprava uličního vstupu nebo vpusti do 200 mm  zvýšením poklopu</t>
  </si>
  <si>
    <t>169</t>
  </si>
  <si>
    <t>hydrant</t>
  </si>
  <si>
    <t>Zrušení stávajícího hydrantu</t>
  </si>
  <si>
    <t>170</t>
  </si>
  <si>
    <t>kanalizace_02</t>
  </si>
  <si>
    <t>Zaslepení stávající kanalizace</t>
  </si>
  <si>
    <t>172</t>
  </si>
  <si>
    <t>napojení_02</t>
  </si>
  <si>
    <t>napojení přípojek DN do 160 na stávající potrubí, šachtu, UV</t>
  </si>
  <si>
    <t>napojení kanalizace DN do 160</t>
  </si>
  <si>
    <t>"nové přípojky na stávající UV" 2</t>
  </si>
  <si>
    <t>173</t>
  </si>
  <si>
    <t>vpust_01</t>
  </si>
  <si>
    <t>Obrubníková vpusť B125 (585/680/160)</t>
  </si>
  <si>
    <t>Ostatní konstrukce a práce, bourání</t>
  </si>
  <si>
    <t>113106134</t>
  </si>
  <si>
    <t>Rozebrání dlažeb ze zámkových dlaždic komunikací pro pěší strojně pl do 50 m2</t>
  </si>
  <si>
    <t>Rozebrání dlažeb komunikací pro pěší s přemístěním hmot na skládku na vzdálenost do 3 m nebo s naložením na dopravní prostředek s ložem z kameniva nebo živice a s jakoukoliv výplní spár strojně plochy jednotlivě do 50 m2 ze zámkové dlažby</t>
  </si>
  <si>
    <t>24,4+31,9+25,56+28,93 
17,89 
Součet 128,68</t>
  </si>
  <si>
    <t>113107162</t>
  </si>
  <si>
    <t>Odstranění podkladu z kameniva drceného tl 200 mm strojně pl přes 50 do 200 m2</t>
  </si>
  <si>
    <t>Odstranění podkladů nebo krytů strojně plochy jednotlivě přes 50 m2 do 200 m2 s přemístěním hmot na skládku na vzdálenost do 20 m nebo s naložením na dopravní prostředek z kameniva hrubého drceného, o tl. vrstvy přes 100 do 200 mm</t>
  </si>
  <si>
    <t>"v místě prstence" 68,74 
"v místě středového ostrova" 26,06 
Součet 94,8</t>
  </si>
  <si>
    <t>113107322</t>
  </si>
  <si>
    <t>Odstranění podkladu z kameniva drceného tl 200 mm strojně pl do 50 m2</t>
  </si>
  <si>
    <t>Odstranění podkladů nebo krytů strojně plochy jednotlivě do 50 m2 s přemístěním hmot na skládku na vzdálenost do 3 m nebo s naložením na dopravní prostředek z kameniva hrubého drceného, o tl. vrstvy přes 100 do 200 mm</t>
  </si>
  <si>
    <t>"pro změny dělících ostrůvků" 
10,04+4,34+3,75 
Součet 18,13</t>
  </si>
  <si>
    <t>113107323</t>
  </si>
  <si>
    <t>Odstranění podkladu z kameniva drceného tl 300 mm strojně pl do 50 m2</t>
  </si>
  <si>
    <t>Odstranění podkladů nebo krytů strojně plochy jednotlivě do 50 m2 s přemístěním hmot na skládku na vzdálenost do 3 m nebo s naložením na dopravní prostředek z kameniva hrubého drceného, o tl. vrstvy přes 200 do 300 mm</t>
  </si>
  <si>
    <t>"v místě obrub" (36,5+18,85)  
"v místě srpovité krajnice a chodníku" 29,21 
"v místě ostrůvků" 14,94+25,38+2,89+7,78+0,42 
Součet 135,97</t>
  </si>
  <si>
    <t>113107324</t>
  </si>
  <si>
    <t>Odstranění podkladu z kameniva drceného tl 400 mm strojně pl do 50 m2</t>
  </si>
  <si>
    <t>Odstranění podkladů nebo krytů strojně plochy jednotlivě do 50 m2 s přemístěním hmot na skládku na vzdálenost do 3 m nebo s naložením na dopravní prostředek z kameniva hrubého drceného, o tl. vrstvy přes 300 do 400 mm</t>
  </si>
  <si>
    <t>"podklad stáv. ostrůvků" 110,79</t>
  </si>
  <si>
    <t>113107331</t>
  </si>
  <si>
    <t>Odstranění krytu z betonu prostého tl 150 mm strojně pl do 50 m2</t>
  </si>
  <si>
    <t>Odstranění podkladů nebo krytů strojně plochy jednotlivě do 50 m2 s přemístěním hmot na skládku na vzdálenost do 3 m nebo s naložením na dopravní prostředek z betonu prostého, o tl. vrstvy přes 100 do 150 mm</t>
  </si>
  <si>
    <t>"srpovité krajnice - žulové kostky v betonovém loži" 
6,19+5,13</t>
  </si>
  <si>
    <t>113154364</t>
  </si>
  <si>
    <t>Frézování živičného krytu tl 100 mm pruh š 2 m pl do 10000 m2 s překážkami v trase</t>
  </si>
  <si>
    <t>Frézování živičného podkladu nebo krytu  s naložením na dopravní prostředek plochy přes 1 000 do 10 000 m2 s překážkami v trase pruhu šířky přes 1 m do 2 m, tloušťky vrstvy 100 mm</t>
  </si>
  <si>
    <t>"hloubka cca 110 mm" 
105,94 
1282,69 
Součet 1388,63</t>
  </si>
  <si>
    <t>113201111</t>
  </si>
  <si>
    <t>Vytrhání obrub chodníkových ležatých</t>
  </si>
  <si>
    <t>Vytrhání obrub  s vybouráním lože, s přemístěním hmot na skládku na vzdálenost do 3 m nebo s naložením na dopravní prostředek chodníkových ležatých</t>
  </si>
  <si>
    <t>"vodící proužek"  
30,46+41,32+33+36,12 
180,15 
Součet 321,05</t>
  </si>
  <si>
    <t>13</t>
  </si>
  <si>
    <t>113202111</t>
  </si>
  <si>
    <t>Vytrhání obrub krajníků obrubníků stojatých</t>
  </si>
  <si>
    <t>Vytrhání obrub  s vybouráním lože, s přemístěním hmot na skládku na vzdálenost do 3 m nebo s naložením na dopravní prostředek z krajníků nebo obrubníků stojatých</t>
  </si>
  <si>
    <t>"bet. obruba" 
28,66+39,55+31,25+35,28 
223,12 
Součet 357,86</t>
  </si>
  <si>
    <t>47</t>
  </si>
  <si>
    <t>40445225</t>
  </si>
  <si>
    <t>sloupek pro dopravní značku Zn D 60mm v 3,5m</t>
  </si>
  <si>
    <t>13 
8 
Součet 21</t>
  </si>
  <si>
    <t>48</t>
  </si>
  <si>
    <t>40445608</t>
  </si>
  <si>
    <t>značky upravující přednost P1, P4 700mm</t>
  </si>
  <si>
    <t>"P4" 4</t>
  </si>
  <si>
    <t>49</t>
  </si>
  <si>
    <t>40445619</t>
  </si>
  <si>
    <t>zákazové, příkazové dopravní značky B1-B34, C1-15 500mm</t>
  </si>
  <si>
    <t>"C1" 4 
"C4a" 4 
Součet 8</t>
  </si>
  <si>
    <t>50</t>
  </si>
  <si>
    <t>40445635</t>
  </si>
  <si>
    <t>informativní značky směrové IS9-IS11a 1000x1500mm</t>
  </si>
  <si>
    <t>"IS9b" 4</t>
  </si>
  <si>
    <t>51</t>
  </si>
  <si>
    <t>40445638</t>
  </si>
  <si>
    <t>informativní značky směrové IS16, IS17 500x300mm</t>
  </si>
  <si>
    <t>"IS16b" 2</t>
  </si>
  <si>
    <t>62</t>
  </si>
  <si>
    <t>56288003</t>
  </si>
  <si>
    <t>knoflík trvalý lepený pro dopravní značení</t>
  </si>
  <si>
    <t>74</t>
  </si>
  <si>
    <t>58380001</t>
  </si>
  <si>
    <t>krajník kamenný žulový silniční 130x200x300-800mm</t>
  </si>
  <si>
    <t>"krajník" 2,99+6,76+0,19+2,28+1,71 
13,93=13,930 [A]</t>
  </si>
  <si>
    <t>75</t>
  </si>
  <si>
    <t>58380002</t>
  </si>
  <si>
    <t>R1</t>
  </si>
  <si>
    <t>obrubník kamenný žulový přímý 300x250mm</t>
  </si>
  <si>
    <t>95,01=95,010 [A]</t>
  </si>
  <si>
    <t>76</t>
  </si>
  <si>
    <t>58380005</t>
  </si>
  <si>
    <t>obrubník kamenný žulový přímý 200x250mm</t>
  </si>
  <si>
    <t>3+3+3+1,25+1,76+0,92+2,09+0,18+0,39+0,9+1,53 
147,68 
Součet 165,7=165,700 [A]</t>
  </si>
  <si>
    <t>77</t>
  </si>
  <si>
    <t>58380410</t>
  </si>
  <si>
    <t>obrubník kamenný žulový obloukový R 0,5-1m 300x250mm</t>
  </si>
  <si>
    <t>"R0,5" 0,7+0,75+0,85+0,74+0,77+0,65+0,72+0,76 
"R0,6" 1,79 
"R0,7" 2+2,07 
Součet 11,8=11,800 [A]</t>
  </si>
  <si>
    <t>78</t>
  </si>
  <si>
    <t>58380416</t>
  </si>
  <si>
    <t>R0</t>
  </si>
  <si>
    <t>obrubník kamenný žulový obloukový do R 0,5m 200x250mm</t>
  </si>
  <si>
    <t>"v-250 mm, R0,2" 0,31 
"v-250 mm, R0,3" 5,68 
"v-250 mm, R0,4" 0,83 
"v-250 mm, R0,5" 0,63 
Součet 7,45=7,450 [A]</t>
  </si>
  <si>
    <t>79</t>
  </si>
  <si>
    <t>58380420</t>
  </si>
  <si>
    <t>obrubník kamenný žulový obloukový R 1-3m 300x250mm</t>
  </si>
  <si>
    <t>obrubník kamenný žulový obloukový R 3m 300x250mm</t>
  </si>
  <si>
    <t>"R3" 18,85=18,850 [A]</t>
  </si>
  <si>
    <t>80</t>
  </si>
  <si>
    <t>58380436</t>
  </si>
  <si>
    <t>obrubník kamenný žulový obloukový R 3-5m 200x250mm</t>
  </si>
  <si>
    <t>"v-250 mm, R4" 3,96 
Součet 3,96=3,960 [A]</t>
  </si>
  <si>
    <t>81</t>
  </si>
  <si>
    <t>58380442</t>
  </si>
  <si>
    <t>obrubník kamenný žulový "ATYP" zkosený, obloukový R 5,5 m 300x195mm</t>
  </si>
  <si>
    <t>34,92=34,920 [A]</t>
  </si>
  <si>
    <t>82</t>
  </si>
  <si>
    <t>58380446</t>
  </si>
  <si>
    <t>obrubník kamenný žulový obloukový R 5-10m 200x250mm</t>
  </si>
  <si>
    <t>"v-250 mm, R7" 8,96 
"v-250 mm, R8" 5,69 
"v-250 mm, R9" 12,71 
Součet 27,36=27,360 [A]</t>
  </si>
  <si>
    <t>83</t>
  </si>
  <si>
    <t>58380450</t>
  </si>
  <si>
    <t>obrubník kamenný žulový obloukový R 10-25m 300x250mm</t>
  </si>
  <si>
    <t>"R11" 0,49+1,77 
"R12" 1,65+0,75 
"R15" 0,41 
Součet 5,07=5,070 [A]</t>
  </si>
  <si>
    <t>84</t>
  </si>
  <si>
    <t>58380456</t>
  </si>
  <si>
    <t>obrubník kamenný žulový obloukový R 10-25m 200x250mm</t>
  </si>
  <si>
    <t>"v-250 mm, R11" 7,61 
"v-250 mm, R12,1" 7,76 
"v-250 mm, R12,3" 8,12 
Součet 23,49=23,490 [A]</t>
  </si>
  <si>
    <t>(36,5+12,71+1,26+5,69+3,59)*2*0,12 
18,1*0,12 
Součet 16,512=16,512 [A]</t>
  </si>
  <si>
    <t>90</t>
  </si>
  <si>
    <t>59217031</t>
  </si>
  <si>
    <t>obrubník betonový silniční 1000x150x250mm</t>
  </si>
  <si>
    <t>25,48=25,480 [A]</t>
  </si>
  <si>
    <t>91</t>
  </si>
  <si>
    <t>59218002</t>
  </si>
  <si>
    <t>krajník betonový silniční 500x250x100mm</t>
  </si>
  <si>
    <t>371,09=371,090 [A]</t>
  </si>
  <si>
    <t>130</t>
  </si>
  <si>
    <t>911121111</t>
  </si>
  <si>
    <t>Montáž zábradlí ocelového přichyceného vruty do betonového podkladu</t>
  </si>
  <si>
    <t>Montáž zábradlí ocelového  přichyceného vruty do betonového podkladu</t>
  </si>
  <si>
    <t>32,5</t>
  </si>
  <si>
    <t>131</t>
  </si>
  <si>
    <t>912511111</t>
  </si>
  <si>
    <t>Montáž dopravního knoflíku lepeného</t>
  </si>
  <si>
    <t>18+15+15+13</t>
  </si>
  <si>
    <t>132</t>
  </si>
  <si>
    <t>914111111</t>
  </si>
  <si>
    <t>Montáž svislé dopravní značky do velikosti 1 m2 objímkami na sloupek nebo konzolu</t>
  </si>
  <si>
    <t>Montáž svislé dopravní značky základní  velikosti do 1 m2 objímkami na sloupky nebo konzoly</t>
  </si>
  <si>
    <t>"stávající - přesun" 
"IS24b" 3 
"P3" 1 
"nové" 
"C4a" 4 
"P4+C1" 4+4 
"IS16b" 2 
Součet 18</t>
  </si>
  <si>
    <t>133</t>
  </si>
  <si>
    <t>914111121</t>
  </si>
  <si>
    <t>Montáž svislé dopravní značky do velikosti 2 m2 objímkami na sloupek nebo konzolu</t>
  </si>
  <si>
    <t>Montáž svislé dopravní značky základní  velikosti do 2 m2 objímkami na sloupky nebo konzoly</t>
  </si>
  <si>
    <t>134</t>
  </si>
  <si>
    <t>914511112</t>
  </si>
  <si>
    <t>Montáž sloupku dopravních značek délky do 3,5 m s betonovým základem a patkou</t>
  </si>
  <si>
    <t>Montáž sloupku dopravních značek  délky do 3,5 m do hliníkové patky</t>
  </si>
  <si>
    <t>13 
2*4 
Součet 21</t>
  </si>
  <si>
    <t>135</t>
  </si>
  <si>
    <t>915211112</t>
  </si>
  <si>
    <t>Vodorovné dopravní značení dělící čáry souvislé š 125 mm retroreflexní bílý plast</t>
  </si>
  <si>
    <t>Vodorovné dopravní značení stříkaným plastem  dělící čára šířky 125 mm souvislá bílá retroreflexní</t>
  </si>
  <si>
    <t>13,7+13,6+6,7+4,6+2,8+8+7,9</t>
  </si>
  <si>
    <t>136</t>
  </si>
  <si>
    <t>915211122</t>
  </si>
  <si>
    <t>Vodorovné dopravní značení dělící čáry přerušované š 125 mm retroreflexní bílý plast</t>
  </si>
  <si>
    <t>Vodorovné dopravní značení stříkaným plastem  dělící čára šířky 125 mm přerušovaná bílá retroreflexní</t>
  </si>
  <si>
    <t>11+13+4,2+4,2</t>
  </si>
  <si>
    <t>137</t>
  </si>
  <si>
    <t>915221122</t>
  </si>
  <si>
    <t>Vodorovné dopravní značení vodící čáry přerušované š 250 mm retroreflexní bílý plast</t>
  </si>
  <si>
    <t>Vodorovné dopravní značení stříkaným plastem  vodící čára bílá šířky 250 mm přerušovaná retroreflexní</t>
  </si>
  <si>
    <t>138</t>
  </si>
  <si>
    <t>915231112</t>
  </si>
  <si>
    <t>Vodorovné dopravní značení přechody pro chodce, šipky, symboly retroreflexní bílý plast</t>
  </si>
  <si>
    <t>Vodorovné dopravní značení stříkaným plastem  přechody pro chodce, šipky, symboly nápisy bílé retroreflexní</t>
  </si>
  <si>
    <t>4,25+4,3+4,2 
17,5+19,1+19,9+17,5 
Součet 86,75</t>
  </si>
  <si>
    <t>139</t>
  </si>
  <si>
    <t>915491211</t>
  </si>
  <si>
    <t>Osazení vodícího proužku z betonových desek do betonového lože tl do 100 mm š proužku 250 mm</t>
  </si>
  <si>
    <t>Osazení vodicího proužku z betonových prefabrikovaných desek tl. do 120 mm do lože z cementové malty tl. 20 mm, s vyplněním a zatřením spár cementovou maltou s podkladní vrstvou z betonu prostého tl. 50 až 100 mm šířka proužku 250 mm</t>
  </si>
  <si>
    <t>42,59+25,5+3,01+0,76+4,01+0,7+3,01+27,73+8,5+0,73+27,73+27,51+0,45 
198,86 
Součet 371,09</t>
  </si>
  <si>
    <t>140</t>
  </si>
  <si>
    <t>915499211</t>
  </si>
  <si>
    <t>Příplatek ZKD 10 mm přes 100 mm tl lože u osazení vodícího proužku š 250 mm</t>
  </si>
  <si>
    <t>Osazení vodicího proužku z betonových prefabrikovaných desek tl. do 120 mm Příplatek k ceně za každých dalších i započatých 10 mm tloušťky podkladní vrstvy z betonu prostého přes 100 mm šířka proužku 250 mm</t>
  </si>
  <si>
    <t>371,09*5</t>
  </si>
  <si>
    <t>141</t>
  </si>
  <si>
    <t>915611111</t>
  </si>
  <si>
    <t>Předznačení vodorovného liniového značení</t>
  </si>
  <si>
    <t>Předznačení pro vodorovné značení  stříkané barvou nebo prováděné z nátěrových hmot liniové dělicí čáry, vodicí proužky</t>
  </si>
  <si>
    <t>57,3+32,4+70</t>
  </si>
  <si>
    <t>142</t>
  </si>
  <si>
    <t>915621111</t>
  </si>
  <si>
    <t>Předznačení vodorovného plošného značení</t>
  </si>
  <si>
    <t>Předznačení pro vodorovné značení  stříkané barvou nebo prováděné z nátěrových hmot plošné šipky, symboly, nápisy</t>
  </si>
  <si>
    <t>86,75</t>
  </si>
  <si>
    <t>143</t>
  </si>
  <si>
    <t>916111123</t>
  </si>
  <si>
    <t>Osazení obruby z drobných kostek s boční opěrou do lože z betonu prostého</t>
  </si>
  <si>
    <t>Osazení silniční obruby z dlažebních kostek v jedné řadě  s ložem tl. přes 50 do 100 mm, s vyplněním a zatřením spár cementovou maltou z drobných kostek s boční opěrou z betonu prostého tř. C 12/15, do lože z betonu prostého téže značky</t>
  </si>
  <si>
    <t>"dvouřádka" (36,5+12,71+1,26+5,69+3,59)*2 
"řádka" 18,1 
Součet 137,6</t>
  </si>
  <si>
    <t>144</t>
  </si>
  <si>
    <t>916131213</t>
  </si>
  <si>
    <t>Osazení silničního obrubníku betonového stojatého s boční opěrou do lože z betonu prostého</t>
  </si>
  <si>
    <t>Osazení silničního obrubníku betonového se zřízením lože, s vyplněním a zatřením spár cementovou maltou stojatého s boční opěrou z betonu prostého, do lože z betonu prostého</t>
  </si>
  <si>
    <t>2,5+11,46+0,46+3,31+5,3+2,15+0,3</t>
  </si>
  <si>
    <t>145</t>
  </si>
  <si>
    <t>916241113</t>
  </si>
  <si>
    <t>Osazení obrubníku kamenného ležatého s boční opěrou do lože z betonu prostého</t>
  </si>
  <si>
    <t>Osazení obrubníku kamenného se zřízením lože, s vyplněním a zatřením spár cementovou maltou ležatého s boční opěrou z betonu prostého, do lože z betonu prostého</t>
  </si>
  <si>
    <t>"nájezdová zkosená obruba" 34,92</t>
  </si>
  <si>
    <t>146</t>
  </si>
  <si>
    <t>916241213</t>
  </si>
  <si>
    <t>Osazení obrubníku kamenného stojatého s boční opěrou do lože z betonu prostého</t>
  </si>
  <si>
    <t>Osazení obrubníku kamenného se zřízením lože, s vyplněním a zatřením spár cementovou maltou stojatého s boční opěrou z betonu prostého, do lože z betonu prostého</t>
  </si>
  <si>
    <t>"v-300 mm, R3" 18,85 
"v-300 mm, R0,5" 5,94 
"v-300 mm, R0,6" 1,79 
"v-300 mm, R0,7" 4,07 
"v-300 mm, R11" 0,49+1,77 
"v-300 mm, R12" 1,65+0,75 
"v-300 mm, R15" 0,41 
"v-300 mm, přímá" 95,01 
Mezisoučet 130.73000000000002 
"v-250 mm, přímá" 18,02+147,68 
"v-250 mm, R0,2" 0,31 
"v-250 mm, R0,3" 5,68 
"v-250 mm, R0,4" 0,83 
"v-250 mm, R0,5" 0,63 
"v-250 mm, R4" 3,96 
"v-250 mm, R7" 8,96 
"v-250 mm, R8" 5,69 
"v-250 mm, R9" 12,71 
"v-250 mm, R11" 7,61 
"v-250 mm, R12,1" 7,76 
"v-250 mm, R12,3" 8,12 
Mezisoučet 227.96000000000004 
"krajník" 2,99+6,76+0,19+2,28+1,71 
Součet 372,62</t>
  </si>
  <si>
    <t>147</t>
  </si>
  <si>
    <t>916991121</t>
  </si>
  <si>
    <t>Lože pod obrubníky, krajníky nebo obruby z dlažebních kostek z betonu prostého</t>
  </si>
  <si>
    <t>Lože pod obrubníky, krajníky nebo obruby z dlažebních kostek  z betonu prostého tř. C 16/20</t>
  </si>
  <si>
    <t>"příplatek za zvětšené lože obrub" 358,69*0,5*0,1</t>
  </si>
  <si>
    <t>148</t>
  </si>
  <si>
    <t>919732211</t>
  </si>
  <si>
    <t>Styčná spára napojení nového živičného povrchu na stávající za tepla š 15 mm hl 25 mm s prořezáním</t>
  </si>
  <si>
    <t>Styčná pracovní spára při napojení nového živičného povrchu na stávající se zalitím za tepla modifikovanou asfaltovou hmotou s posypem vápenným hydrátem šířky do 15 mm, hloubky do 25 mm včetně prořezání spáry</t>
  </si>
  <si>
    <t>7,03+7,27+7,56+3,82+3,81</t>
  </si>
  <si>
    <t>149</t>
  </si>
  <si>
    <t>931992121</t>
  </si>
  <si>
    <t>Výplň dilatačních spár z extrudovaného polystyrénu tl 20 mm</t>
  </si>
  <si>
    <t>Výplň dilatačních spár z polystyrenu  extrudovaného, tloušťky 20 mm</t>
  </si>
  <si>
    <t>1,52+1,52+0,92</t>
  </si>
  <si>
    <t>150</t>
  </si>
  <si>
    <t>931994132</t>
  </si>
  <si>
    <t>Těsnění dilatační spáry betonové konstrukce silikonovým tmelem do pl 4,0 cm2</t>
  </si>
  <si>
    <t>Těsnění spáry betonové konstrukce pásy, profily, tmely  tmelem silikonovým spáry dilatační do 4,0 cm2</t>
  </si>
  <si>
    <t>3,75+5,25+5,25</t>
  </si>
  <si>
    <t>151</t>
  </si>
  <si>
    <t>962052211</t>
  </si>
  <si>
    <t>Bourání zdiva nadzákladového ze ŽB přes 1 m3</t>
  </si>
  <si>
    <t>Bourání zdiva železobetonového  nadzákladového, objemu přes 1 m3</t>
  </si>
  <si>
    <t>"opěrná zeď" 42</t>
  </si>
  <si>
    <t>152</t>
  </si>
  <si>
    <t>963051113</t>
  </si>
  <si>
    <t>Bourání ŽB stropů deskových tl přes 80 mm</t>
  </si>
  <si>
    <t>Bourání železobetonových stropů  deskových, tl. přes 80 mm</t>
  </si>
  <si>
    <t>"stropní deska odlehčovací komory" 
7,5</t>
  </si>
  <si>
    <t>153</t>
  </si>
  <si>
    <t>966005211</t>
  </si>
  <si>
    <t>Rozebrání a odstranění silničního zábradlí se sloupky osazenými do říms nebo krycích desek</t>
  </si>
  <si>
    <t>Rozebrání a odstranění silničního zábradlí a ocelových svodidel s přemístěním hmot na skládku na vzdálenost do 10 m nebo s naložením na dopravní prostředek, se zásypem jam po odstraněných sloupcích a s jeho zhutněním silničního zábradlí se sloupky osazenými do říms nebo krycích desek</t>
  </si>
  <si>
    <t>31,65</t>
  </si>
  <si>
    <t>154</t>
  </si>
  <si>
    <t>966006132</t>
  </si>
  <si>
    <t>Odstranění značek dopravních nebo orientačních se sloupky s betonovými patkami</t>
  </si>
  <si>
    <t>Odstranění dopravních nebo orientačních značek se sloupkem  s uložením hmot na vzdálenost do 20 m nebo s naložením na dopravní prostředek, se zásypem jam a jeho zhutněním s betonovou patkou</t>
  </si>
  <si>
    <t>7 
3+1 
Součet 11</t>
  </si>
  <si>
    <t>155</t>
  </si>
  <si>
    <t>966006211</t>
  </si>
  <si>
    <t>Odstranění svislých dopravních značek ze sloupů, sloupků nebo konzol</t>
  </si>
  <si>
    <t>Odstranění (demontáž) svislých dopravních značek  s odklizením materiálu na skládku na vzdálenost do 20 m nebo s naložením na dopravní prostředek ze sloupů, sloupků nebo konzol</t>
  </si>
  <si>
    <t>12+2+2 
3+1 
Součet 20</t>
  </si>
  <si>
    <t>156</t>
  </si>
  <si>
    <t>966006352</t>
  </si>
  <si>
    <t>Odstranění pružného výstražného majáku D do 600 mm</t>
  </si>
  <si>
    <t>Odstranění pružného výstražného majáku s odklizením materiálu na vzdálenost do 20 m nebo s naložením na dopravní prostředek průměru přes 300 do 600 mm</t>
  </si>
  <si>
    <t>997</t>
  </si>
  <si>
    <t>Přesun sutě</t>
  </si>
  <si>
    <t>157</t>
  </si>
  <si>
    <t>997221551</t>
  </si>
  <si>
    <t>Vodorovná doprava suti ze sypkých materiálů do 1 km</t>
  </si>
  <si>
    <t>Vodorovná doprava suti  bez naložení, ale se složením a s hrubým urovnáním ze sypkých materiálů, na vzdálenost do 1 km</t>
  </si>
  <si>
    <t>"podklad" 5,258+59,827+64,258+27,492 
"frezink" 355,489 
Součet 512,324</t>
  </si>
  <si>
    <t>158</t>
  </si>
  <si>
    <t>997221559</t>
  </si>
  <si>
    <t>Příplatek ZKD 1 km u vodorovné dopravy suti ze sypkých materiálů</t>
  </si>
  <si>
    <t>Vodorovná doprava suti  bez naložení, ale se složením a s hrubým urovnáním Příplatek k ceně za každý další i započatý 1 km přes 1 km</t>
  </si>
  <si>
    <t>"podklad" (5,258+59,827+64,258+27,492)*4 
"frezink" 355,489*4 
Součet 2049,296</t>
  </si>
  <si>
    <t>159</t>
  </si>
  <si>
    <t>997221561</t>
  </si>
  <si>
    <t>Vodorovná doprava suti z kusových materiálů do 1 km</t>
  </si>
  <si>
    <t>Vodorovná doprava suti  bez naložení, ale se složením a s hrubým urovnáním z kusových materiálů, na vzdálenost do 1 km</t>
  </si>
  <si>
    <t>"ŽB" 100,8+18 
"beton" 33,457+3,679+73,842+73,361+0,791+0,902 
Součet 304,832</t>
  </si>
  <si>
    <t>160</t>
  </si>
  <si>
    <t>997221569</t>
  </si>
  <si>
    <t>Příplatek ZKD 1 km u vodorovné dopravy suti z kusových materiálů</t>
  </si>
  <si>
    <t>"ŽB" (100,8+18)*4 
"beton" (33,457+3,679+73,842+73,361+0,791+0,902)*4 
Součet 1219,328</t>
  </si>
  <si>
    <t>161</t>
  </si>
  <si>
    <t>997221861</t>
  </si>
  <si>
    <t>Poplatek za uložení stavebního odpadu na recyklační skládce (skládkovné) z prostého betonu pod kódem 17 01 01</t>
  </si>
  <si>
    <t>Poplatek za uložení stavebního odpadu na recyklační skládce (skládkovné) z prostého betonu zatříděného do Katalogu odpadů pod kódem 17 01 01</t>
  </si>
  <si>
    <t>"beton" 33,457+3,679+73,842+73,361+0,791+0,902</t>
  </si>
  <si>
    <t>162</t>
  </si>
  <si>
    <t>997221862</t>
  </si>
  <si>
    <t>Poplatek za uložení stavebního odpadu na recyklační skládce (skládkovné) z armovaného betonu pod kódem 17 01 01</t>
  </si>
  <si>
    <t>Poplatek za uložení stavebního odpadu na recyklační skládce (skládkovné) z armovaného betonu zatříděného do Katalogu odpadů pod kódem 17 01 01</t>
  </si>
  <si>
    <t>"ŽB" 100,8+18 
Součet 118,8</t>
  </si>
  <si>
    <t>163</t>
  </si>
  <si>
    <t>997221873</t>
  </si>
  <si>
    <t>"podklad" 5,258+59,827+64,258+27,492 
Součet 156,835</t>
  </si>
  <si>
    <t>164</t>
  </si>
  <si>
    <t>997221875</t>
  </si>
  <si>
    <t>Poplatek za uložení stavebního odpadu na recyklační skládce (skládkovné) asfaltového bez obsahu dehtu zatříděného do Katalogu odpadů pod kódem 17 03 02</t>
  </si>
  <si>
    <t>"frezink" 355,489 
Součet 355,489</t>
  </si>
  <si>
    <t>998</t>
  </si>
  <si>
    <t>Přesun hmot</t>
  </si>
  <si>
    <t>165</t>
  </si>
  <si>
    <t>998223011</t>
  </si>
  <si>
    <t>Přesun hmot pro pozemní komunikace s krytem dlážděným</t>
  </si>
  <si>
    <t>Přesun hmot pro pozemní komunikace s krytem dlážděným  dopravní vzdálenost do 200 m jakékoliv délky objektu</t>
  </si>
  <si>
    <t>SO 401</t>
  </si>
  <si>
    <t>Veřejné osvětlení</t>
  </si>
  <si>
    <t>D1</t>
  </si>
  <si>
    <t>Ostatní materiál</t>
  </si>
  <si>
    <t>31672199.v1</t>
  </si>
  <si>
    <t>Stožár JB 10 typ Brno</t>
  </si>
  <si>
    <t>31673312.V2</t>
  </si>
  <si>
    <t>stožár pro přechod typ CHST 6 typ Brno 6 metrů</t>
  </si>
  <si>
    <t>31677101V,</t>
  </si>
  <si>
    <t>Výložník 1,5 na na stožár CHST 6 typ Brno</t>
  </si>
  <si>
    <t>31677102V</t>
  </si>
  <si>
    <t>Výložník 2,5 na na stožár CHST 6 typ Brno</t>
  </si>
  <si>
    <t>31677103V</t>
  </si>
  <si>
    <t>Výložník 2 na na stožár CHST 6 typ Brno</t>
  </si>
  <si>
    <t>31677743</t>
  </si>
  <si>
    <t>Výložník G typ V 1G - 15  D89</t>
  </si>
  <si>
    <t>31678615-V1</t>
  </si>
  <si>
    <t>Svorkovnice stožárová  GURO EKM 2035 1D2</t>
  </si>
  <si>
    <t>34111030</t>
  </si>
  <si>
    <t>Kabel silový s Cu jádrem 750 V CYKY 3 x 1,5 mm2</t>
  </si>
  <si>
    <t>34111080</t>
  </si>
  <si>
    <t>Kabel silový s Cu jádrem 750 V CYKY 4 x16 mm2</t>
  </si>
  <si>
    <t>341110800</t>
  </si>
  <si>
    <t>Kabel silový s Cu jádrem 750 V CYKY 4 x 25 mm2</t>
  </si>
  <si>
    <t>34111100</t>
  </si>
  <si>
    <t>Kabel silový s Cu jádrem 750 V CYKY 5 x 6 mm2</t>
  </si>
  <si>
    <t>345-VL1</t>
  </si>
  <si>
    <t>Rozdělovací hlava EN 2</t>
  </si>
  <si>
    <t>345-VL2</t>
  </si>
  <si>
    <t>Rozdělovací hlava  do 5x6</t>
  </si>
  <si>
    <t>348-NAB</t>
  </si>
  <si>
    <t>Pouliční led svítdila 79, 10270 lm</t>
  </si>
  <si>
    <t>348-nab 1</t>
  </si>
  <si>
    <t>led svítdilo pro osvětlení přechodu pro chodce 51W</t>
  </si>
  <si>
    <t>M21</t>
  </si>
  <si>
    <t>Elektromontáže</t>
  </si>
  <si>
    <t>210100252R00</t>
  </si>
  <si>
    <t>Ukončení celoplast. kabelů zákl./pás.do 4x25 mm2</t>
  </si>
  <si>
    <t>210100259R00</t>
  </si>
  <si>
    <t>Ukončení celoplast. kabelů zákl./pás.do 5x10 mm2</t>
  </si>
  <si>
    <t>210202111R00</t>
  </si>
  <si>
    <t>Svítidlo veřejného osvětlení na výložník</t>
  </si>
  <si>
    <t>210202111R00.1</t>
  </si>
  <si>
    <t>Svítidlo veřejného osvětlení na výložník -demontáž</t>
  </si>
  <si>
    <t>210204011RS2</t>
  </si>
  <si>
    <t>Stožár osvětlovací ocelový délky do 12 m</t>
  </si>
  <si>
    <t>210204011RS2.1</t>
  </si>
  <si>
    <t>Stožár osvětlovací ocelový délky do 12 m demontáž</t>
  </si>
  <si>
    <t>210204011RS2.2</t>
  </si>
  <si>
    <t>Stožár osvětlovací ocelový délky do 12 m pro přechody</t>
  </si>
  <si>
    <t>210204103RS2</t>
  </si>
  <si>
    <t>Výložník ocelový 1ramenný do 35 kg</t>
  </si>
  <si>
    <t>210204103RS2.1</t>
  </si>
  <si>
    <t>Výložník ocelový 1ramenný do 35 kg-demontáž</t>
  </si>
  <si>
    <t>210204201R00</t>
  </si>
  <si>
    <t>Elektrovýzbroj stožáru pro 1 okruh</t>
  </si>
  <si>
    <t>210220002R00</t>
  </si>
  <si>
    <t>Vedení uzemňovací Drát zemnící FeZn průměr 10 mm PVC izolace</t>
  </si>
  <si>
    <t>210220022RT1</t>
  </si>
  <si>
    <t>Vedení uzemňovací v zemi FeZn, D 8 - 10 mm</t>
  </si>
  <si>
    <t>210220302RT3</t>
  </si>
  <si>
    <t>Svorka hromosvodová nad 2 šrouby /ST, SJ, SR, atd/</t>
  </si>
  <si>
    <t>210220302RT6</t>
  </si>
  <si>
    <t>210810017R00</t>
  </si>
  <si>
    <t>Kabel CYKY-m 750 V 5 žil,4 až 25 mm2,volně uložený</t>
  </si>
  <si>
    <t>210810045R00</t>
  </si>
  <si>
    <t>Kabel CYKY-m 750 V 3 x 1,5 mm2 pevně uložený</t>
  </si>
  <si>
    <t>210950201R00</t>
  </si>
  <si>
    <t>Příplatek na zatahování kabelů váhy do 0,75 kg</t>
  </si>
  <si>
    <t>M46</t>
  </si>
  <si>
    <t>Zemní práce při montážích</t>
  </si>
  <si>
    <t>199000002R00</t>
  </si>
  <si>
    <t>Poplatek za skládku</t>
  </si>
  <si>
    <t>222260547R00</t>
  </si>
  <si>
    <t>Trubka 75 na povrchu</t>
  </si>
  <si>
    <t>222260549R00</t>
  </si>
  <si>
    <t>Trubka 110 na povrchu</t>
  </si>
  <si>
    <t>460010024RT2</t>
  </si>
  <si>
    <t>Vytýčení kabelové trasy v zastavěném prostoru</t>
  </si>
  <si>
    <t>KM</t>
  </si>
  <si>
    <t>460080101RT1</t>
  </si>
  <si>
    <t>Rozbourání betonového základu</t>
  </si>
  <si>
    <t>460100004RT1</t>
  </si>
  <si>
    <t>Pouzdrový základ 350x1500 mm mimo osu trasy</t>
  </si>
  <si>
    <t>460200163RT2</t>
  </si>
  <si>
    <t>Výkop kabelové rýhy 35/80 cm  hor.3</t>
  </si>
  <si>
    <t>460200304RT2</t>
  </si>
  <si>
    <t>Výkop kabelové rýhy 50/120 cm hor.4</t>
  </si>
  <si>
    <t>460570163R00</t>
  </si>
  <si>
    <t>Zához rýhy 35/80 cm, hornina třídy 3, se zhutněním</t>
  </si>
  <si>
    <t>460570304R00</t>
  </si>
  <si>
    <t>Zához rýhy 50/120 cm, hornina tř. 4, se zhutněním</t>
  </si>
  <si>
    <t>460600001RT8</t>
  </si>
  <si>
    <t>Naložení a odvoz zeminy</t>
  </si>
  <si>
    <t>460620013RT1</t>
  </si>
  <si>
    <t>Provizorní úprava terénu v přírodní hornině 3</t>
  </si>
  <si>
    <t>SO 901</t>
  </si>
  <si>
    <t>Dopravní opatření</t>
  </si>
  <si>
    <t>02720</t>
  </si>
  <si>
    <t>POMOC PRÁCE ZŘÍZ NEBO ZAJIŠŤ REGULACI A OCHRANU DOPRAVY</t>
  </si>
  <si>
    <t>Zahrnuje veškeré práce, materiály, značky, přesuny, vyjádření, atd ... pro zajištění přechodného dopravního značení po dobu výstavby.</t>
  </si>
  <si>
    <t>1=1,000 [A]</t>
  </si>
  <si>
    <t>zahrnuje veškeré náklady spojené s objednatelem požadovanými zařízeními</t>
  </si>
</sst>
</file>

<file path=xl/styles.xml><?xml version="1.0" encoding="utf-8"?>
<styleSheet xmlns="http://schemas.openxmlformats.org/spreadsheetml/2006/main">
  <numFmts count="2">
    <numFmt numFmtId="177" formatCode="#,##0.00"/>
    <numFmt numFmtId="178" formatCode="#,##0.000"/>
  </numFmts>
  <fonts count="7">
    <font>
      <sz val="10"/>
      <name val="Arial"/>
      <family val="0"/>
    </font>
    <font>
      <b/>
      <sz val="16"/>
      <color rgb="FF000000"/>
      <name val="Arial"/>
      <family val="0"/>
    </font>
    <font>
      <b/>
      <sz val="16"/>
      <name val="Arial"/>
      <family val="0"/>
    </font>
    <font>
      <b/>
      <sz val="10"/>
      <name val="Arial"/>
      <family val="0"/>
    </font>
    <font>
      <sz val="10"/>
      <color rgb="FFFFFFFF"/>
      <name val="Arial"/>
      <family val="0"/>
    </font>
    <font>
      <b/>
      <sz val="11"/>
      <name val="Arial"/>
      <family val="0"/>
    </font>
    <font>
      <i/>
      <sz val="10"/>
      <name val="Arial"/>
      <family val="0"/>
    </font>
  </fonts>
  <fills count="5">
    <fill>
      <patternFill/>
    </fill>
    <fill>
      <patternFill patternType="gray125"/>
    </fill>
    <fill>
      <patternFill patternType="solid">
        <fgColor rgb="FFD9D9D9"/>
        <bgColor indexed="64"/>
      </patternFill>
    </fill>
    <fill>
      <patternFill patternType="solid">
        <fgColor rgb="FFCB441A"/>
        <bgColor indexed="64"/>
      </patternFill>
    </fill>
    <fill>
      <patternFill patternType="solid">
        <fgColor rgb="FFADD8E6"/>
        <bgColor indexed="64"/>
      </patternFill>
    </fill>
  </fills>
  <borders count="7">
    <border>
      <left/>
      <right/>
      <top/>
      <bottom/>
      <diagonal/>
    </border>
    <border>
      <left style="thin"/>
      <right style="thin"/>
      <top style="thin"/>
      <bottom style="thin"/>
    </border>
    <border>
      <left/>
      <right/>
      <top/>
      <bottom style="thin"/>
    </border>
    <border>
      <left/>
      <right style="thin"/>
      <top/>
      <bottom/>
    </border>
    <border>
      <left style="thin"/>
      <right/>
      <top/>
      <bottom/>
    </border>
    <border>
      <left/>
      <right/>
      <top style="thin"/>
      <bottom/>
    </border>
    <border>
      <left/>
      <right/>
      <top style="thin"/>
      <bottom style="thin"/>
    </border>
  </borders>
  <cellStyleXfs count="20">
    <xf numFmtId="0" fontId="0" fillId="0" borderId="0">
      <alignment/>
      <protection/>
    </xf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0" fontId="0" fillId="0" borderId="0" applyNumberFormat="0" applyFill="0" applyBorder="0" applyAlignment="0" applyProtection="0"/>
    <xf numFmtId="9" fontId="0" fillId="0" borderId="0" applyFont="0" applyFill="0" applyBorder="0" applyAlignment="0" applyProtection="0"/>
    <xf numFmtId="44" fontId="0" fillId="0" borderId="0" applyFont="0" applyFill="0" applyBorder="0" applyAlignment="0" applyProtection="0"/>
    <xf numFmtId="42" fontId="0" fillId="0" borderId="0" applyFont="0" applyFill="0" applyBorder="0" applyAlignment="0" applyProtection="0"/>
    <xf numFmtId="43" fontId="0" fillId="0" borderId="0" applyFont="0" applyFill="0" applyBorder="0" applyAlignment="0" applyProtection="0"/>
    <xf numFmtId="41" fontId="0" fillId="0" borderId="0" applyFont="0" applyFill="0" applyBorder="0" applyAlignment="0" applyProtection="0"/>
  </cellStyleXfs>
  <cellXfs count="45">
    <xf numFmtId="0" fontId="0" fillId="0" borderId="0" xfId="0"/>
    <xf numFmtId="0" fontId="0" fillId="2" borderId="0" xfId="0" applyFill="1"/>
    <xf numFmtId="0" fontId="1" fillId="2" borderId="0" xfId="0" applyFont="1" applyFill="1" applyAlignment="1">
      <alignment horizontal="center" vertical="center"/>
    </xf>
    <xf numFmtId="0" fontId="2" fillId="2" borderId="0" xfId="0" applyFont="1" applyFill="1"/>
    <xf numFmtId="0" fontId="3" fillId="2" borderId="0" xfId="0" applyFont="1" applyFill="1" applyAlignment="1">
      <alignment horizontal="right"/>
    </xf>
    <xf numFmtId="0" fontId="4" fillId="3" borderId="1" xfId="0" applyFont="1" applyFill="1" applyBorder="1" applyAlignment="1">
      <alignment horizontal="center"/>
    </xf>
    <xf numFmtId="0" fontId="0" fillId="2" borderId="2" xfId="0" applyFill="1" applyBorder="1"/>
    <xf numFmtId="177" fontId="3" fillId="2" borderId="0" xfId="0" applyNumberFormat="1" applyFont="1" applyFill="1" applyAlignment="1">
      <alignment horizontal="right"/>
    </xf>
    <xf numFmtId="0" fontId="0" fillId="2" borderId="1" xfId="0" applyFill="1" applyBorder="1" applyAlignment="1">
      <alignment horizontal="center"/>
    </xf>
    <xf numFmtId="0" fontId="0" fillId="2" borderId="3" xfId="0" applyFill="1" applyBorder="1"/>
    <xf numFmtId="0" fontId="0" fillId="2" borderId="4" xfId="0" applyFill="1" applyBorder="1"/>
    <xf numFmtId="0" fontId="0" fillId="2" borderId="5" xfId="0" applyFill="1" applyBorder="1"/>
    <xf numFmtId="0" fontId="5" fillId="2" borderId="0" xfId="0" applyFont="1" applyFill="1"/>
    <xf numFmtId="0" fontId="5" fillId="2" borderId="0" xfId="0" applyFont="1" applyFill="1" applyAlignment="1">
      <alignment horizontal="right"/>
    </xf>
    <xf numFmtId="0" fontId="5" fillId="2" borderId="0" xfId="0" applyFont="1" applyFill="1" applyAlignment="1">
      <alignment horizontal="left"/>
    </xf>
    <xf numFmtId="0" fontId="4" fillId="3" borderId="1" xfId="0" applyFont="1" applyFill="1" applyBorder="1" applyAlignment="1">
      <alignment horizontal="center" vertical="center" wrapText="1"/>
    </xf>
    <xf numFmtId="0" fontId="5" fillId="2" borderId="2" xfId="0" applyFont="1" applyFill="1" applyBorder="1"/>
    <xf numFmtId="0" fontId="5" fillId="2" borderId="2" xfId="0" applyFont="1" applyFill="1" applyBorder="1" applyAlignment="1">
      <alignment horizontal="right"/>
    </xf>
    <xf numFmtId="0" fontId="5" fillId="2" borderId="2" xfId="0" applyFont="1" applyFill="1" applyBorder="1" applyAlignment="1">
      <alignment horizontal="left"/>
    </xf>
    <xf numFmtId="0" fontId="0" fillId="0" borderId="1" xfId="0" applyBorder="1" applyAlignment="1">
      <alignment horizontal="left"/>
    </xf>
    <xf numFmtId="177" fontId="0" fillId="0" borderId="1" xfId="0" applyNumberFormat="1" applyBorder="1" applyAlignment="1">
      <alignment horizontal="right"/>
    </xf>
    <xf numFmtId="0" fontId="3" fillId="2" borderId="5" xfId="0" applyFont="1" applyFill="1" applyBorder="1" applyAlignment="1">
      <alignment horizontal="right"/>
    </xf>
    <xf numFmtId="177" fontId="3" fillId="2" borderId="5" xfId="0" applyNumberFormat="1" applyFont="1" applyFill="1" applyBorder="1" applyAlignment="1">
      <alignment horizontal="center"/>
    </xf>
    <xf numFmtId="0" fontId="3" fillId="2" borderId="5" xfId="0" applyFont="1" applyFill="1" applyBorder="1" applyAlignment="1">
      <alignment wrapText="1"/>
    </xf>
    <xf numFmtId="0" fontId="0" fillId="0" borderId="1" xfId="0" applyBorder="1"/>
    <xf numFmtId="0" fontId="0" fillId="2" borderId="6" xfId="0" applyFill="1" applyBorder="1"/>
    <xf numFmtId="0" fontId="3" fillId="2" borderId="6" xfId="0" applyFont="1" applyFill="1" applyBorder="1" applyAlignment="1">
      <alignment horizontal="right"/>
    </xf>
    <xf numFmtId="0" fontId="3" fillId="2" borderId="6" xfId="0" applyFont="1" applyFill="1" applyBorder="1" applyAlignment="1">
      <alignment wrapText="1"/>
    </xf>
    <xf numFmtId="177" fontId="3" fillId="2" borderId="6" xfId="0" applyNumberFormat="1" applyFont="1" applyFill="1" applyBorder="1" applyAlignment="1">
      <alignment horizontal="center"/>
    </xf>
    <xf numFmtId="0" fontId="0" fillId="0" borderId="1" xfId="0" applyBorder="1" applyAlignment="1">
      <alignment horizontal="right"/>
    </xf>
    <xf numFmtId="0" fontId="0" fillId="0" borderId="1" xfId="0" applyBorder="1" applyAlignment="1">
      <alignment wrapText="1"/>
    </xf>
    <xf numFmtId="0" fontId="0" fillId="0" borderId="1" xfId="0" applyBorder="1" applyAlignment="1">
      <alignment horizontal="center"/>
    </xf>
    <xf numFmtId="178" fontId="0" fillId="0" borderId="1" xfId="0" applyNumberFormat="1" applyBorder="1" applyAlignment="1">
      <alignment horizontal="center"/>
    </xf>
    <xf numFmtId="177" fontId="0" fillId="4" borderId="1" xfId="0" applyNumberFormat="1" applyFill="1" applyBorder="1" applyAlignment="1" applyProtection="1">
      <alignment horizontal="center"/>
      <protection locked="0"/>
    </xf>
    <xf numFmtId="177" fontId="0" fillId="0" borderId="1" xfId="0" applyNumberFormat="1" applyBorder="1" applyAlignment="1">
      <alignment horizontal="center"/>
    </xf>
    <xf numFmtId="0" fontId="0" fillId="0" borderId="5" xfId="0" applyBorder="1" applyAlignment="1">
      <alignment vertical="top"/>
    </xf>
    <xf numFmtId="0" fontId="0" fillId="0" borderId="1" xfId="0" applyBorder="1" applyAlignment="1">
      <alignment horizontal="left" vertical="center" wrapText="1"/>
    </xf>
    <xf numFmtId="0" fontId="0" fillId="0" borderId="0" xfId="0" applyAlignment="1">
      <alignment vertical="top"/>
    </xf>
    <xf numFmtId="0" fontId="6" fillId="0" borderId="1" xfId="0" applyFont="1" applyBorder="1" applyAlignment="1">
      <alignment horizontal="left" vertical="center" wrapText="1"/>
    </xf>
    <xf numFmtId="177" fontId="0" fillId="2" borderId="1" xfId="0" applyNumberFormat="1" applyFill="1" applyBorder="1" applyAlignment="1">
      <alignment horizontal="center"/>
    </xf>
    <xf numFmtId="0" fontId="3" fillId="0" borderId="1" xfId="0" applyFont="1" applyBorder="1" applyAlignment="1">
      <alignment horizontal="left"/>
    </xf>
    <xf numFmtId="177" fontId="3" fillId="0" borderId="1" xfId="0" applyNumberFormat="1" applyFont="1" applyBorder="1" applyAlignment="1">
      <alignment horizontal="right"/>
    </xf>
    <xf numFmtId="177" fontId="3" fillId="2" borderId="0" xfId="0" applyNumberFormat="1" applyFont="1" applyFill="1" applyAlignment="1">
      <alignment horizontal="center"/>
    </xf>
    <xf numFmtId="0" fontId="3" fillId="2" borderId="2" xfId="0" applyFont="1" applyFill="1" applyBorder="1" applyAlignment="1">
      <alignment horizontal="right"/>
    </xf>
    <xf numFmtId="177" fontId="3" fillId="2" borderId="2" xfId="0" applyNumberFormat="1" applyFont="1" applyFill="1" applyBorder="1" applyAlignment="1">
      <alignment horizontal="center"/>
    </xf>
  </cellXfs>
  <cellStyles count="6">
    <cellStyle name="Normal" xfId="0"/>
    <cellStyle name="Percent" xfId="15"/>
    <cellStyle name="Currency" xfId="16"/>
    <cellStyle name="Currency [0]" xfId="17"/>
    <cellStyle name="Comma" xfId="18"/>
    <cellStyle name="Comma [0]" xfId="19"/>
  </cellStyles>
  <colors>
    <indexedColors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000000"/>
      <rgbColor rgb="00FFFFFF"/>
      <rgbColor rgb="00FF0000"/>
      <rgbColor rgb="0000FF00"/>
      <rgbColor rgb="000000FF"/>
      <rgbColor rgb="00FFFF00"/>
      <rgbColor rgb="00FF00FF"/>
      <rgbColor rgb="0000FFFF"/>
      <rgbColor rgb="00800000"/>
      <rgbColor rgb="00008000"/>
      <rgbColor rgb="00000080"/>
      <rgbColor rgb="00808000"/>
      <rgbColor rgb="00800080"/>
      <rgbColor rgb="00008080"/>
      <rgbColor rgb="00C0C0C0"/>
      <rgbColor rgb="00808080"/>
      <rgbColor rgb="009999FF"/>
      <rgbColor rgb="00993366"/>
      <rgbColor rgb="00FFFFCC"/>
      <rgbColor rgb="00CCFFFF"/>
      <rgbColor rgb="00660066"/>
      <rgbColor rgb="00FF8080"/>
      <rgbColor rgb="000066CC"/>
      <rgbColor rgb="00CCCCFF"/>
      <rgbColor rgb="00000080"/>
      <rgbColor rgb="00FF00FF"/>
      <rgbColor rgb="00FFFF00"/>
      <rgbColor rgb="0000FFFF"/>
      <rgbColor rgb="00800080"/>
      <rgbColor rgb="00800000"/>
      <rgbColor rgb="00008080"/>
      <rgbColor rgb="000000FF"/>
      <rgbColor rgb="0000CCFF"/>
      <rgbColor rgb="00CCFFFF"/>
      <rgbColor rgb="00CCFFCC"/>
      <rgbColor rgb="00FFFF99"/>
      <rgbColor rgb="0099CCFF"/>
      <rgbColor rgb="00FF99CC"/>
      <rgbColor rgb="00CC99FF"/>
      <rgbColor rgb="00FFCC99"/>
      <rgbColor rgb="003366FF"/>
      <rgbColor rgb="0033CCCC"/>
      <rgbColor rgb="0099CC00"/>
      <rgbColor rgb="00FFCC00"/>
      <rgbColor rgb="00FF9900"/>
      <rgbColor rgb="00FF6600"/>
      <rgbColor rgb="00666699"/>
      <rgbColor rgb="00969696"/>
      <rgbColor rgb="00003366"/>
      <rgbColor rgb="00339966"/>
      <rgbColor rgb="00003300"/>
      <rgbColor rgb="00333300"/>
      <rgbColor rgb="00993300"/>
      <rgbColor rgb="00993366"/>
      <rgbColor rgb="00333399"/>
      <rgbColor rgb="00333333"/>
    </indexedColors>
  </colors>
</styleSheet>
</file>

<file path=xl/_rels/workbook.xml.rels><?xml version="1.0" encoding="utf-8" standalone="yes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sharedStrings" Target="sharedStrings.xml" /><Relationship Id="rId9" Type="http://schemas.openxmlformats.org/officeDocument/2006/relationships/theme" Target="theme/theme1.xml" /></Relationships>
</file>

<file path=xl/drawings/_rels/drawing1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2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3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4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5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_rels/drawing6.xml.rels><?xml version="1.0" encoding="utf-8" standalone="yes"?><Relationships xmlns="http://schemas.openxmlformats.org/package/2006/relationships"><Relationship Id="rId1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</xdr:colOff>
      <xdr:row>0</xdr:row>
      <xdr:rowOff>28575</xdr:rowOff>
    </xdr:from>
    <xdr:to>
      <xdr:col>0</xdr:col>
      <xdr:colOff>1390650</xdr:colOff>
      <xdr:row>3</xdr:row>
      <xdr:rowOff>28575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7150" y="28575"/>
          <a:ext cx="1343025" cy="5810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571500</xdr:colOff>
      <xdr:row>0</xdr:row>
      <xdr:rowOff>9525</xdr:rowOff>
    </xdr:from>
    <xdr:to>
      <xdr:col>2</xdr:col>
      <xdr:colOff>495300</xdr:colOff>
      <xdr:row>2</xdr:row>
      <xdr:rowOff>0</xdr:rowOff>
    </xdr:to>
    <xdr:pic>
      <xdr:nvPicPr>
        <xdr:cNvPr id="1" name="Picture 1" descr="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0" y="9525"/>
          <a:ext cx="1276350" cy="466725"/>
        </a:xfrm>
        <a:prstGeom prst="rect">
          <a:avLst/>
        </a:prstGeom>
        <a:noFill/>
        <a:ln w="9525" cmpd="sng"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?? ??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5.xml" /></Relationships>
</file>

<file path=xl/worksheets/_rels/sheet6.xml.rels><?xml version="1.0" encoding="utf-8" standalone="yes"?><Relationships xmlns="http://schemas.openxmlformats.org/package/2006/relationships"><Relationship Id="rId1" Type="http://schemas.openxmlformats.org/officeDocument/2006/relationships/drawing" Target="../drawings/drawing6.xml" 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E14"/>
  <sheetViews>
    <sheetView tabSelected="1" workbookViewId="0" topLeftCell="A1"/>
  </sheetViews>
  <sheetFormatPr defaultColWidth="9.14285714285714" defaultRowHeight="12.75" customHeight="1"/>
  <cols>
    <col min="1" max="1" width="25.7142857142857" customWidth="1"/>
    <col min="2" max="2" width="66.7142857142857" customWidth="1"/>
    <col min="3" max="5" width="20.7142857142857" customWidth="1"/>
  </cols>
  <sheetData>
    <row r="1" spans="1:5" ht="12.75" customHeight="1">
      <c r="A1" s="1"/>
      <c s="1"/>
      <c s="1"/>
      <c s="1"/>
      <c s="1"/>
    </row>
    <row r="2" spans="1:5" ht="12.75" customHeight="1">
      <c r="A2" s="1"/>
      <c s="2" t="s">
        <v>0</v>
      </c>
      <c s="1"/>
      <c s="1"/>
      <c s="1"/>
    </row>
    <row r="3" spans="1:5" ht="20" customHeight="1">
      <c r="A3" s="1"/>
      <c s="1"/>
      <c s="1"/>
      <c s="1"/>
      <c s="1"/>
    </row>
    <row r="4" spans="1:5" ht="20" customHeight="1">
      <c r="A4" s="1"/>
      <c s="3" t="s">
        <v>1</v>
      </c>
      <c s="1"/>
      <c s="1"/>
      <c s="1"/>
    </row>
    <row r="5" spans="1:5" ht="12.75" customHeight="1">
      <c r="A5" s="1"/>
      <c s="1" t="s">
        <v>2</v>
      </c>
      <c s="1"/>
      <c s="1"/>
      <c s="1"/>
    </row>
    <row r="6" spans="1:5" ht="12.75" customHeight="1">
      <c r="A6" s="1"/>
      <c s="4" t="s">
        <v>3</v>
      </c>
      <c s="7">
        <f>SUM(C10:C14)</f>
      </c>
      <c s="1"/>
      <c s="1"/>
    </row>
    <row r="7" spans="1:5" ht="12.75" customHeight="1">
      <c r="A7" s="1"/>
      <c s="4" t="s">
        <v>4</v>
      </c>
      <c s="7">
        <f>SUM(E10:E14)</f>
      </c>
      <c s="1"/>
      <c s="1"/>
    </row>
    <row r="8" spans="1:5" ht="12.75" customHeight="1">
      <c r="A8" s="6"/>
      <c s="6"/>
      <c s="6"/>
      <c s="6"/>
      <c s="6"/>
    </row>
    <row r="9" spans="1:5" ht="12.75" customHeight="1">
      <c r="A9" s="5" t="s">
        <v>5</v>
      </c>
      <c s="5" t="s">
        <v>6</v>
      </c>
      <c s="5" t="s">
        <v>7</v>
      </c>
      <c s="5" t="s">
        <v>8</v>
      </c>
      <c s="5" t="s">
        <v>9</v>
      </c>
    </row>
    <row r="10" spans="1:5" ht="12.75" customHeight="1">
      <c r="A10" s="19" t="s">
        <v>27</v>
      </c>
      <c s="19" t="s">
        <v>28</v>
      </c>
      <c s="20">
        <f>'000.2_Ostatní'!I3</f>
      </c>
      <c s="20">
        <f>'000.2_Ostatní'!O2</f>
      </c>
      <c s="20">
        <f>C10+D10</f>
      </c>
    </row>
    <row r="11" spans="1:5" ht="12.75" customHeight="1">
      <c r="A11" s="19" t="s">
        <v>72</v>
      </c>
      <c s="19" t="s">
        <v>28</v>
      </c>
      <c s="20">
        <f>'000.2_Vedlejší'!I3</f>
      </c>
      <c s="20">
        <f>'000.2_Vedlejší'!O2</f>
      </c>
      <c s="20">
        <f>C11+D11</f>
      </c>
    </row>
    <row r="12" spans="1:5" ht="12.75" customHeight="1">
      <c r="A12" s="40" t="s">
        <v>102</v>
      </c>
      <c s="40" t="s">
        <v>103</v>
      </c>
      <c s="41">
        <f>'SO 101'!I3</f>
      </c>
      <c s="41">
        <f>'SO 101'!O2</f>
      </c>
      <c s="41">
        <f>C12+D12</f>
      </c>
    </row>
    <row r="13" spans="1:5" ht="12.75" customHeight="1">
      <c r="A13" s="40" t="s">
        <v>871</v>
      </c>
      <c s="40" t="s">
        <v>872</v>
      </c>
      <c s="41">
        <f>'SO 401'!I3</f>
      </c>
      <c s="41">
        <f>'SO 401'!O2</f>
      </c>
      <c s="41">
        <f>C13+D13</f>
      </c>
    </row>
    <row r="14" spans="1:5" ht="12.75" customHeight="1">
      <c r="A14" s="40" t="s">
        <v>967</v>
      </c>
      <c s="40" t="s">
        <v>968</v>
      </c>
      <c s="41">
        <f>'SO 901'!I3</f>
      </c>
      <c s="41">
        <f>'SO 901'!O2</f>
      </c>
      <c s="41">
        <f>C14+D14</f>
      </c>
    </row>
  </sheetData>
  <sheetProtection sheet="1" objects="1" scenarios="1"/>
  <mergeCells count="4">
    <mergeCell ref="A1:A3"/>
    <mergeCell ref="B2:B3"/>
    <mergeCell ref="B4:D4"/>
    <mergeCell ref="B5:D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2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29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27</v>
      </c>
      <c s="39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27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</f>
      </c>
      <c>
        <f>0+O10+O14+O18+O22+O26</f>
      </c>
    </row>
    <row r="10" spans="1:16" ht="12.75">
      <c r="A10" s="24" t="s">
        <v>48</v>
      </c>
      <c s="29" t="s">
        <v>32</v>
      </c>
      <c s="29" t="s">
        <v>49</v>
      </c>
      <c s="24" t="s">
        <v>50</v>
      </c>
      <c s="30" t="s">
        <v>51</v>
      </c>
      <c s="31" t="s">
        <v>52</v>
      </c>
      <c s="32">
        <v>1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54</v>
      </c>
    </row>
    <row r="12" spans="1:5" ht="12.75">
      <c r="A12" s="37" t="s">
        <v>55</v>
      </c>
      <c r="E12" s="38" t="s">
        <v>50</v>
      </c>
    </row>
    <row r="13" spans="1:5" ht="12.75">
      <c r="A13" t="s">
        <v>56</v>
      </c>
      <c r="E13" s="36" t="s">
        <v>57</v>
      </c>
    </row>
    <row r="14" spans="1:16" ht="12.75">
      <c r="A14" s="24" t="s">
        <v>48</v>
      </c>
      <c s="29" t="s">
        <v>26</v>
      </c>
      <c s="29" t="s">
        <v>58</v>
      </c>
      <c s="24" t="s">
        <v>50</v>
      </c>
      <c s="30" t="s">
        <v>59</v>
      </c>
      <c s="31" t="s">
        <v>52</v>
      </c>
      <c s="32">
        <v>1</v>
      </c>
      <c s="33">
        <v>0</v>
      </c>
      <c s="34">
        <f>ROUND(ROUND(H14,2)*ROUND(G14,3),2)</f>
      </c>
      <c r="O14">
        <f>(I14*21)/100</f>
      </c>
      <c t="s">
        <v>26</v>
      </c>
    </row>
    <row r="15" spans="1:5" ht="12.75">
      <c r="A15" s="35" t="s">
        <v>53</v>
      </c>
      <c r="E15" s="36" t="s">
        <v>60</v>
      </c>
    </row>
    <row r="16" spans="1:5" ht="12.75">
      <c r="A16" s="37" t="s">
        <v>55</v>
      </c>
      <c r="E16" s="38" t="s">
        <v>50</v>
      </c>
    </row>
    <row r="17" spans="1:5" ht="12.75">
      <c r="A17" t="s">
        <v>56</v>
      </c>
      <c r="E17" s="36" t="s">
        <v>57</v>
      </c>
    </row>
    <row r="18" spans="1:16" ht="12.75">
      <c r="A18" s="24" t="s">
        <v>48</v>
      </c>
      <c s="29" t="s">
        <v>25</v>
      </c>
      <c s="29" t="s">
        <v>61</v>
      </c>
      <c s="24" t="s">
        <v>50</v>
      </c>
      <c s="30" t="s">
        <v>62</v>
      </c>
      <c s="31" t="s">
        <v>52</v>
      </c>
      <c s="32">
        <v>1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25.5">
      <c r="A19" s="35" t="s">
        <v>53</v>
      </c>
      <c r="E19" s="36" t="s">
        <v>63</v>
      </c>
    </row>
    <row r="20" spans="1:5" ht="12.75">
      <c r="A20" s="37" t="s">
        <v>55</v>
      </c>
      <c r="E20" s="38" t="s">
        <v>50</v>
      </c>
    </row>
    <row r="21" spans="1:5" ht="12.75">
      <c r="A21" t="s">
        <v>56</v>
      </c>
      <c r="E21" s="36" t="s">
        <v>57</v>
      </c>
    </row>
    <row r="22" spans="1:16" ht="12.75">
      <c r="A22" s="24" t="s">
        <v>48</v>
      </c>
      <c s="29" t="s">
        <v>36</v>
      </c>
      <c s="29" t="s">
        <v>64</v>
      </c>
      <c s="24" t="s">
        <v>50</v>
      </c>
      <c s="30" t="s">
        <v>65</v>
      </c>
      <c s="31" t="s">
        <v>52</v>
      </c>
      <c s="32">
        <v>1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12.75">
      <c r="A23" s="35" t="s">
        <v>53</v>
      </c>
      <c r="E23" s="36" t="s">
        <v>66</v>
      </c>
    </row>
    <row r="24" spans="1:5" ht="12.75">
      <c r="A24" s="37" t="s">
        <v>55</v>
      </c>
      <c r="E24" s="38" t="s">
        <v>50</v>
      </c>
    </row>
    <row r="25" spans="1:5" ht="63.75">
      <c r="A25" t="s">
        <v>56</v>
      </c>
      <c r="E25" s="36" t="s">
        <v>67</v>
      </c>
    </row>
    <row r="26" spans="1:16" ht="12.75">
      <c r="A26" s="24" t="s">
        <v>48</v>
      </c>
      <c s="29" t="s">
        <v>38</v>
      </c>
      <c s="29" t="s">
        <v>68</v>
      </c>
      <c s="24" t="s">
        <v>50</v>
      </c>
      <c s="30" t="s">
        <v>69</v>
      </c>
      <c s="31" t="s">
        <v>52</v>
      </c>
      <c s="32">
        <v>1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12.75">
      <c r="A27" s="35" t="s">
        <v>53</v>
      </c>
      <c r="E27" s="36" t="s">
        <v>70</v>
      </c>
    </row>
    <row r="28" spans="1:5" ht="12.75">
      <c r="A28" s="37" t="s">
        <v>55</v>
      </c>
      <c r="E28" s="38" t="s">
        <v>50</v>
      </c>
    </row>
    <row r="29" spans="1:5" ht="63.75">
      <c r="A29" t="s">
        <v>56</v>
      </c>
      <c r="E29" s="36" t="s">
        <v>71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3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57"/>
  <sheetViews>
    <sheetView workbookViewId="0" topLeftCell="A1">
      <pane ySplit="8" topLeftCell="A9" activePane="bottomLeft" state="frozen"/>
      <selection pane="topLeft" activeCell="A1" sqref="A1"/>
      <selection pane="bottomLeft" activeCell="A9" sqref="A9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0+O9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72</v>
      </c>
      <c s="39">
        <f>0+I9</f>
      </c>
      <c r="O3" t="s">
        <v>22</v>
      </c>
      <c t="s">
        <v>26</v>
      </c>
    </row>
    <row r="4" spans="1:16" ht="15" customHeight="1">
      <c r="A4" t="s">
        <v>16</v>
      </c>
      <c s="12" t="s">
        <v>17</v>
      </c>
      <c s="13" t="s">
        <v>18</v>
      </c>
      <c s="1"/>
      <c s="14" t="s">
        <v>19</v>
      </c>
      <c s="1"/>
      <c s="1"/>
      <c s="11"/>
      <c s="11"/>
      <c r="O4" t="s">
        <v>23</v>
      </c>
      <c t="s">
        <v>26</v>
      </c>
    </row>
    <row r="5" spans="1:16" ht="12.75" customHeight="1">
      <c r="A5" t="s">
        <v>20</v>
      </c>
      <c s="16" t="s">
        <v>21</v>
      </c>
      <c s="17" t="s">
        <v>72</v>
      </c>
      <c s="6"/>
      <c s="18" t="s">
        <v>28</v>
      </c>
      <c s="6"/>
      <c s="6"/>
      <c s="6"/>
      <c s="6"/>
      <c r="O5" t="s">
        <v>24</v>
      </c>
      <c t="s">
        <v>26</v>
      </c>
    </row>
    <row r="6" spans="1:9" ht="12.75" customHeight="1">
      <c r="A6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</row>
    <row r="7" spans="1:9" ht="12.75" customHeight="1">
      <c r="A7" s="15"/>
      <c s="15"/>
      <c s="15"/>
      <c s="15"/>
      <c s="15"/>
      <c s="15"/>
      <c s="15"/>
      <c s="15" t="s">
        <v>42</v>
      </c>
      <c s="15" t="s">
        <v>44</v>
      </c>
    </row>
    <row r="8" spans="1:9" ht="12.75" customHeight="1">
      <c r="A8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9" spans="1:18" ht="12.75" customHeight="1">
      <c r="A9" s="25" t="s">
        <v>46</v>
      </c>
      <c s="25"/>
      <c s="26" t="s">
        <v>30</v>
      </c>
      <c s="25"/>
      <c s="27" t="s">
        <v>47</v>
      </c>
      <c s="25"/>
      <c s="25"/>
      <c s="25"/>
      <c s="28">
        <f>0+Q9</f>
      </c>
      <c r="O9">
        <f>0+R9</f>
      </c>
      <c r="Q9">
        <f>0+I10+I14+I18+I22+I26+I30+I34+I38+I42+I46+I50+I54</f>
      </c>
      <c>
        <f>0+O10+O14+O18+O22+O26+O30+O34+O38+O42+O46+O50+O54</f>
      </c>
    </row>
    <row r="10" spans="1:16" ht="25.5">
      <c r="A10" s="24" t="s">
        <v>48</v>
      </c>
      <c s="29" t="s">
        <v>32</v>
      </c>
      <c s="29" t="s">
        <v>73</v>
      </c>
      <c s="24" t="s">
        <v>74</v>
      </c>
      <c s="30" t="s">
        <v>75</v>
      </c>
      <c s="31" t="s">
        <v>52</v>
      </c>
      <c s="32">
        <v>1</v>
      </c>
      <c s="33">
        <v>0</v>
      </c>
      <c s="34">
        <f>ROUND(ROUND(H10,2)*ROUND(G10,3),2)</f>
      </c>
      <c r="O10">
        <f>(I10*21)/100</f>
      </c>
      <c t="s">
        <v>26</v>
      </c>
    </row>
    <row r="11" spans="1:5" ht="12.75">
      <c r="A11" s="35" t="s">
        <v>53</v>
      </c>
      <c r="E11" s="36" t="s">
        <v>50</v>
      </c>
    </row>
    <row r="12" spans="1:5" ht="12.75">
      <c r="A12" s="37" t="s">
        <v>55</v>
      </c>
      <c r="E12" s="38" t="s">
        <v>50</v>
      </c>
    </row>
    <row r="13" spans="1:5" ht="12.75">
      <c r="A13" t="s">
        <v>56</v>
      </c>
      <c r="E13" s="36" t="s">
        <v>50</v>
      </c>
    </row>
    <row r="14" spans="1:16" ht="12.75">
      <c r="A14" s="24" t="s">
        <v>48</v>
      </c>
      <c s="29" t="s">
        <v>26</v>
      </c>
      <c s="29" t="s">
        <v>76</v>
      </c>
      <c s="24" t="s">
        <v>74</v>
      </c>
      <c s="30" t="s">
        <v>77</v>
      </c>
      <c s="31" t="s">
        <v>52</v>
      </c>
      <c s="32">
        <v>1</v>
      </c>
      <c s="33">
        <v>0</v>
      </c>
      <c s="34">
        <f>ROUND(ROUND(H14,2)*ROUND(G14,3),2)</f>
      </c>
      <c r="O14">
        <f>(I14*21)/100</f>
      </c>
      <c t="s">
        <v>26</v>
      </c>
    </row>
    <row r="15" spans="1:5" ht="12.75">
      <c r="A15" s="35" t="s">
        <v>53</v>
      </c>
      <c r="E15" s="36" t="s">
        <v>50</v>
      </c>
    </row>
    <row r="16" spans="1:5" ht="12.75">
      <c r="A16" s="37" t="s">
        <v>55</v>
      </c>
      <c r="E16" s="38" t="s">
        <v>50</v>
      </c>
    </row>
    <row r="17" spans="1:5" ht="12.75">
      <c r="A17" t="s">
        <v>56</v>
      </c>
      <c r="E17" s="36" t="s">
        <v>50</v>
      </c>
    </row>
    <row r="18" spans="1:16" ht="12.75">
      <c r="A18" s="24" t="s">
        <v>48</v>
      </c>
      <c s="29" t="s">
        <v>25</v>
      </c>
      <c s="29" t="s">
        <v>78</v>
      </c>
      <c s="24" t="s">
        <v>74</v>
      </c>
      <c s="30" t="s">
        <v>79</v>
      </c>
      <c s="31" t="s">
        <v>52</v>
      </c>
      <c s="32">
        <v>1</v>
      </c>
      <c s="33">
        <v>0</v>
      </c>
      <c s="34">
        <f>ROUND(ROUND(H18,2)*ROUND(G18,3),2)</f>
      </c>
      <c r="O18">
        <f>(I18*21)/100</f>
      </c>
      <c t="s">
        <v>26</v>
      </c>
    </row>
    <row r="19" spans="1:5" ht="12.75">
      <c r="A19" s="35" t="s">
        <v>53</v>
      </c>
      <c r="E19" s="36" t="s">
        <v>50</v>
      </c>
    </row>
    <row r="20" spans="1:5" ht="12.75">
      <c r="A20" s="37" t="s">
        <v>55</v>
      </c>
      <c r="E20" s="38" t="s">
        <v>50</v>
      </c>
    </row>
    <row r="21" spans="1:5" ht="12.75">
      <c r="A21" t="s">
        <v>56</v>
      </c>
      <c r="E21" s="36" t="s">
        <v>50</v>
      </c>
    </row>
    <row r="22" spans="1:16" ht="25.5">
      <c r="A22" s="24" t="s">
        <v>48</v>
      </c>
      <c s="29" t="s">
        <v>36</v>
      </c>
      <c s="29" t="s">
        <v>80</v>
      </c>
      <c s="24" t="s">
        <v>74</v>
      </c>
      <c s="30" t="s">
        <v>81</v>
      </c>
      <c s="31" t="s">
        <v>52</v>
      </c>
      <c s="32">
        <v>1</v>
      </c>
      <c s="33">
        <v>0</v>
      </c>
      <c s="34">
        <f>ROUND(ROUND(H22,2)*ROUND(G22,3),2)</f>
      </c>
      <c r="O22">
        <f>(I22*21)/100</f>
      </c>
      <c t="s">
        <v>26</v>
      </c>
    </row>
    <row r="23" spans="1:5" ht="12.75">
      <c r="A23" s="35" t="s">
        <v>53</v>
      </c>
      <c r="E23" s="36" t="s">
        <v>50</v>
      </c>
    </row>
    <row r="24" spans="1:5" ht="12.75">
      <c r="A24" s="37" t="s">
        <v>55</v>
      </c>
      <c r="E24" s="38" t="s">
        <v>50</v>
      </c>
    </row>
    <row r="25" spans="1:5" ht="12.75">
      <c r="A25" t="s">
        <v>56</v>
      </c>
      <c r="E25" s="36" t="s">
        <v>50</v>
      </c>
    </row>
    <row r="26" spans="1:16" ht="25.5">
      <c r="A26" s="24" t="s">
        <v>48</v>
      </c>
      <c s="29" t="s">
        <v>38</v>
      </c>
      <c s="29" t="s">
        <v>82</v>
      </c>
      <c s="24" t="s">
        <v>74</v>
      </c>
      <c s="30" t="s">
        <v>83</v>
      </c>
      <c s="31" t="s">
        <v>52</v>
      </c>
      <c s="32">
        <v>1</v>
      </c>
      <c s="33">
        <v>0</v>
      </c>
      <c s="34">
        <f>ROUND(ROUND(H26,2)*ROUND(G26,3),2)</f>
      </c>
      <c r="O26">
        <f>(I26*21)/100</f>
      </c>
      <c t="s">
        <v>26</v>
      </c>
    </row>
    <row r="27" spans="1:5" ht="12.75">
      <c r="A27" s="35" t="s">
        <v>53</v>
      </c>
      <c r="E27" s="36" t="s">
        <v>50</v>
      </c>
    </row>
    <row r="28" spans="1:5" ht="12.75">
      <c r="A28" s="37" t="s">
        <v>55</v>
      </c>
      <c r="E28" s="38" t="s">
        <v>50</v>
      </c>
    </row>
    <row r="29" spans="1:5" ht="12.75">
      <c r="A29" t="s">
        <v>56</v>
      </c>
      <c r="E29" s="36" t="s">
        <v>50</v>
      </c>
    </row>
    <row r="30" spans="1:16" ht="25.5">
      <c r="A30" s="24" t="s">
        <v>48</v>
      </c>
      <c s="29" t="s">
        <v>40</v>
      </c>
      <c s="29" t="s">
        <v>84</v>
      </c>
      <c s="24" t="s">
        <v>74</v>
      </c>
      <c s="30" t="s">
        <v>85</v>
      </c>
      <c s="31" t="s">
        <v>52</v>
      </c>
      <c s="32">
        <v>1</v>
      </c>
      <c s="33">
        <v>0</v>
      </c>
      <c s="34">
        <f>ROUND(ROUND(H30,2)*ROUND(G30,3),2)</f>
      </c>
      <c r="O30">
        <f>(I30*21)/100</f>
      </c>
      <c t="s">
        <v>26</v>
      </c>
    </row>
    <row r="31" spans="1:5" ht="12.75">
      <c r="A31" s="35" t="s">
        <v>53</v>
      </c>
      <c r="E31" s="36" t="s">
        <v>50</v>
      </c>
    </row>
    <row r="32" spans="1:5" ht="12.75">
      <c r="A32" s="37" t="s">
        <v>55</v>
      </c>
      <c r="E32" s="38" t="s">
        <v>50</v>
      </c>
    </row>
    <row r="33" spans="1:5" ht="12.75">
      <c r="A33" t="s">
        <v>56</v>
      </c>
      <c r="E33" s="36" t="s">
        <v>50</v>
      </c>
    </row>
    <row r="34" spans="1:16" ht="25.5">
      <c r="A34" s="24" t="s">
        <v>48</v>
      </c>
      <c s="29" t="s">
        <v>86</v>
      </c>
      <c s="29" t="s">
        <v>87</v>
      </c>
      <c s="24" t="s">
        <v>74</v>
      </c>
      <c s="30" t="s">
        <v>88</v>
      </c>
      <c s="31" t="s">
        <v>52</v>
      </c>
      <c s="32">
        <v>1</v>
      </c>
      <c s="33">
        <v>0</v>
      </c>
      <c s="34">
        <f>ROUND(ROUND(H34,2)*ROUND(G34,3),2)</f>
      </c>
      <c r="O34">
        <f>(I34*21)/100</f>
      </c>
      <c t="s">
        <v>26</v>
      </c>
    </row>
    <row r="35" spans="1:5" ht="12.75">
      <c r="A35" s="35" t="s">
        <v>53</v>
      </c>
      <c r="E35" s="36" t="s">
        <v>50</v>
      </c>
    </row>
    <row r="36" spans="1:5" ht="12.75">
      <c r="A36" s="37" t="s">
        <v>55</v>
      </c>
      <c r="E36" s="38" t="s">
        <v>50</v>
      </c>
    </row>
    <row r="37" spans="1:5" ht="12.75">
      <c r="A37" t="s">
        <v>56</v>
      </c>
      <c r="E37" s="36" t="s">
        <v>50</v>
      </c>
    </row>
    <row r="38" spans="1:16" ht="12.75">
      <c r="A38" s="24" t="s">
        <v>48</v>
      </c>
      <c s="29" t="s">
        <v>89</v>
      </c>
      <c s="29" t="s">
        <v>90</v>
      </c>
      <c s="24" t="s">
        <v>74</v>
      </c>
      <c s="30" t="s">
        <v>91</v>
      </c>
      <c s="31" t="s">
        <v>52</v>
      </c>
      <c s="32">
        <v>1</v>
      </c>
      <c s="33">
        <v>0</v>
      </c>
      <c s="34">
        <f>ROUND(ROUND(H38,2)*ROUND(G38,3),2)</f>
      </c>
      <c r="O38">
        <f>(I38*21)/100</f>
      </c>
      <c t="s">
        <v>26</v>
      </c>
    </row>
    <row r="39" spans="1:5" ht="12.75">
      <c r="A39" s="35" t="s">
        <v>53</v>
      </c>
      <c r="E39" s="36" t="s">
        <v>50</v>
      </c>
    </row>
    <row r="40" spans="1:5" ht="12.75">
      <c r="A40" s="37" t="s">
        <v>55</v>
      </c>
      <c r="E40" s="38" t="s">
        <v>50</v>
      </c>
    </row>
    <row r="41" spans="1:5" ht="12.75">
      <c r="A41" t="s">
        <v>56</v>
      </c>
      <c r="E41" s="36" t="s">
        <v>50</v>
      </c>
    </row>
    <row r="42" spans="1:16" ht="25.5">
      <c r="A42" s="24" t="s">
        <v>48</v>
      </c>
      <c s="29" t="s">
        <v>43</v>
      </c>
      <c s="29" t="s">
        <v>92</v>
      </c>
      <c s="24" t="s">
        <v>74</v>
      </c>
      <c s="30" t="s">
        <v>93</v>
      </c>
      <c s="31" t="s">
        <v>52</v>
      </c>
      <c s="32">
        <v>1</v>
      </c>
      <c s="33">
        <v>0</v>
      </c>
      <c s="34">
        <f>ROUND(ROUND(H42,2)*ROUND(G42,3),2)</f>
      </c>
      <c r="O42">
        <f>(I42*21)/100</f>
      </c>
      <c t="s">
        <v>26</v>
      </c>
    </row>
    <row r="43" spans="1:5" ht="12.75">
      <c r="A43" s="35" t="s">
        <v>53</v>
      </c>
      <c r="E43" s="36" t="s">
        <v>50</v>
      </c>
    </row>
    <row r="44" spans="1:5" ht="12.75">
      <c r="A44" s="37" t="s">
        <v>55</v>
      </c>
      <c r="E44" s="38" t="s">
        <v>50</v>
      </c>
    </row>
    <row r="45" spans="1:5" ht="12.75">
      <c r="A45" t="s">
        <v>56</v>
      </c>
      <c r="E45" s="36" t="s">
        <v>50</v>
      </c>
    </row>
    <row r="46" spans="1:16" ht="12.75">
      <c r="A46" s="24" t="s">
        <v>48</v>
      </c>
      <c s="29" t="s">
        <v>45</v>
      </c>
      <c s="29" t="s">
        <v>94</v>
      </c>
      <c s="24" t="s">
        <v>74</v>
      </c>
      <c s="30" t="s">
        <v>95</v>
      </c>
      <c s="31" t="s">
        <v>52</v>
      </c>
      <c s="32">
        <v>1</v>
      </c>
      <c s="33">
        <v>0</v>
      </c>
      <c s="34">
        <f>ROUND(ROUND(H46,2)*ROUND(G46,3),2)</f>
      </c>
      <c r="O46">
        <f>(I46*21)/100</f>
      </c>
      <c t="s">
        <v>26</v>
      </c>
    </row>
    <row r="47" spans="1:5" ht="12.75">
      <c r="A47" s="35" t="s">
        <v>53</v>
      </c>
      <c r="E47" s="36" t="s">
        <v>50</v>
      </c>
    </row>
    <row r="48" spans="1:5" ht="12.75">
      <c r="A48" s="37" t="s">
        <v>55</v>
      </c>
      <c r="E48" s="38" t="s">
        <v>50</v>
      </c>
    </row>
    <row r="49" spans="1:5" ht="12.75">
      <c r="A49" t="s">
        <v>56</v>
      </c>
      <c r="E49" s="36" t="s">
        <v>50</v>
      </c>
    </row>
    <row r="50" spans="1:16" ht="25.5">
      <c r="A50" s="24" t="s">
        <v>48</v>
      </c>
      <c s="29" t="s">
        <v>96</v>
      </c>
      <c s="29" t="s">
        <v>97</v>
      </c>
      <c s="24" t="s">
        <v>74</v>
      </c>
      <c s="30" t="s">
        <v>98</v>
      </c>
      <c s="31" t="s">
        <v>52</v>
      </c>
      <c s="32">
        <v>1</v>
      </c>
      <c s="33">
        <v>0</v>
      </c>
      <c s="34">
        <f>ROUND(ROUND(H50,2)*ROUND(G50,3),2)</f>
      </c>
      <c r="O50">
        <f>(I50*21)/100</f>
      </c>
      <c t="s">
        <v>26</v>
      </c>
    </row>
    <row r="51" spans="1:5" ht="12.75">
      <c r="A51" s="35" t="s">
        <v>53</v>
      </c>
      <c r="E51" s="36" t="s">
        <v>50</v>
      </c>
    </row>
    <row r="52" spans="1:5" ht="12.75">
      <c r="A52" s="37" t="s">
        <v>55</v>
      </c>
      <c r="E52" s="38" t="s">
        <v>50</v>
      </c>
    </row>
    <row r="53" spans="1:5" ht="12.75">
      <c r="A53" t="s">
        <v>56</v>
      </c>
      <c r="E53" s="36" t="s">
        <v>50</v>
      </c>
    </row>
    <row r="54" spans="1:16" ht="12.75">
      <c r="A54" s="24" t="s">
        <v>48</v>
      </c>
      <c s="29" t="s">
        <v>99</v>
      </c>
      <c s="29" t="s">
        <v>100</v>
      </c>
      <c s="24" t="s">
        <v>74</v>
      </c>
      <c s="30" t="s">
        <v>101</v>
      </c>
      <c s="31" t="s">
        <v>52</v>
      </c>
      <c s="32">
        <v>1</v>
      </c>
      <c s="33">
        <v>0</v>
      </c>
      <c s="34">
        <f>ROUND(ROUND(H54,2)*ROUND(G54,3),2)</f>
      </c>
      <c r="O54">
        <f>(I54*21)/100</f>
      </c>
      <c t="s">
        <v>26</v>
      </c>
    </row>
    <row r="55" spans="1:5" ht="12.75">
      <c r="A55" s="35" t="s">
        <v>53</v>
      </c>
      <c r="E55" s="36" t="s">
        <v>50</v>
      </c>
    </row>
    <row r="56" spans="1:5" ht="12.75">
      <c r="A56" s="37" t="s">
        <v>55</v>
      </c>
      <c r="E56" s="38" t="s">
        <v>50</v>
      </c>
    </row>
    <row r="57" spans="1:5" ht="12.75">
      <c r="A57" t="s">
        <v>56</v>
      </c>
      <c r="E57" s="36" t="s">
        <v>50</v>
      </c>
    </row>
  </sheetData>
  <sheetProtection sheet="1" objects="1" scenarios="1"/>
  <mergeCells count="11">
    <mergeCell ref="C3:D3"/>
    <mergeCell ref="C4:D4"/>
    <mergeCell ref="C5:D5"/>
    <mergeCell ref="A6:A7"/>
    <mergeCell ref="B6:B7"/>
    <mergeCell ref="C6:C7"/>
    <mergeCell ref="D6:D7"/>
    <mergeCell ref="E6:E7"/>
    <mergeCell ref="F6:F7"/>
    <mergeCell ref="G6:G7"/>
    <mergeCell ref="H6:I6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4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715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0+O8+O117+O122+O163+O188+O265+O270+O287+O308+O453+O678+O711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102</v>
      </c>
      <c s="39">
        <f>0+I8+I117+I122+I163+I188+I265+I270+I287+I308+I453+I678+I711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102</v>
      </c>
      <c s="6"/>
      <c s="18" t="s">
        <v>103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32</v>
      </c>
      <c s="25"/>
      <c s="27" t="s">
        <v>104</v>
      </c>
      <c s="25"/>
      <c s="25"/>
      <c s="25"/>
      <c s="28">
        <f>0+Q8</f>
      </c>
      <c r="O8">
        <f>0+R8</f>
      </c>
      <c r="Q8">
        <f>0+I9+I13+I17+I21+I25+I29+I33+I37+I41+I45+I49+I53+I57+I61+I65+I69+I73+I77+I81+I85+I89+I93+I97+I101+I105+I109+I113</f>
      </c>
      <c>
        <f>0+O9+O13+O17+O21+O25+O29+O33+O37+O41+O45+O49+O53+O57+O61+O65+O69+O73+O77+O81+O85+O89+O93+O97+O101+O105+O109+O113</f>
      </c>
    </row>
    <row r="9" spans="1:16" ht="12.75">
      <c r="A9" s="24" t="s">
        <v>48</v>
      </c>
      <c s="29" t="s">
        <v>32</v>
      </c>
      <c s="29" t="s">
        <v>105</v>
      </c>
      <c s="24" t="s">
        <v>50</v>
      </c>
      <c s="30" t="s">
        <v>106</v>
      </c>
      <c s="31" t="s">
        <v>107</v>
      </c>
      <c s="32">
        <v>0.782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50</v>
      </c>
    </row>
    <row r="11" spans="1:5" ht="12.75">
      <c r="A11" s="37" t="s">
        <v>55</v>
      </c>
      <c r="E11" s="38" t="s">
        <v>108</v>
      </c>
    </row>
    <row r="12" spans="1:5" ht="12.75">
      <c r="A12" t="s">
        <v>56</v>
      </c>
      <c r="E12" s="36" t="s">
        <v>50</v>
      </c>
    </row>
    <row r="13" spans="1:16" ht="12.75">
      <c r="A13" s="24" t="s">
        <v>48</v>
      </c>
      <c s="29" t="s">
        <v>26</v>
      </c>
      <c s="29" t="s">
        <v>109</v>
      </c>
      <c s="24" t="s">
        <v>50</v>
      </c>
      <c s="30" t="s">
        <v>110</v>
      </c>
      <c s="31" t="s">
        <v>111</v>
      </c>
      <c s="32">
        <v>0.351</v>
      </c>
      <c s="33">
        <v>0</v>
      </c>
      <c s="34">
        <f>ROUND(ROUND(H13,2)*ROUND(G13,3),2)</f>
      </c>
      <c r="O13">
        <f>(I13*21)/100</f>
      </c>
      <c t="s">
        <v>26</v>
      </c>
    </row>
    <row r="14" spans="1:5" ht="12.75">
      <c r="A14" s="35" t="s">
        <v>53</v>
      </c>
      <c r="E14" s="36" t="s">
        <v>50</v>
      </c>
    </row>
    <row r="15" spans="1:5" ht="12.75">
      <c r="A15" s="37" t="s">
        <v>55</v>
      </c>
      <c r="E15" s="38" t="s">
        <v>112</v>
      </c>
    </row>
    <row r="16" spans="1:5" ht="12.75">
      <c r="A16" t="s">
        <v>56</v>
      </c>
      <c r="E16" s="36" t="s">
        <v>50</v>
      </c>
    </row>
    <row r="17" spans="1:16" ht="12.75">
      <c r="A17" s="24" t="s">
        <v>48</v>
      </c>
      <c s="29" t="s">
        <v>25</v>
      </c>
      <c s="29" t="s">
        <v>113</v>
      </c>
      <c s="24" t="s">
        <v>50</v>
      </c>
      <c s="30" t="s">
        <v>114</v>
      </c>
      <c s="31" t="s">
        <v>115</v>
      </c>
      <c s="32">
        <v>23.454</v>
      </c>
      <c s="33">
        <v>0</v>
      </c>
      <c s="34">
        <f>ROUND(ROUND(H17,2)*ROUND(G17,3),2)</f>
      </c>
      <c r="O17">
        <f>(I17*21)/100</f>
      </c>
      <c t="s">
        <v>26</v>
      </c>
    </row>
    <row r="18" spans="1:5" ht="12.75">
      <c r="A18" s="35" t="s">
        <v>53</v>
      </c>
      <c r="E18" s="36" t="s">
        <v>50</v>
      </c>
    </row>
    <row r="19" spans="1:5" ht="12.75">
      <c r="A19" s="37" t="s">
        <v>55</v>
      </c>
      <c r="E19" s="38" t="s">
        <v>116</v>
      </c>
    </row>
    <row r="20" spans="1:5" ht="12.75">
      <c r="A20" t="s">
        <v>56</v>
      </c>
      <c r="E20" s="36" t="s">
        <v>50</v>
      </c>
    </row>
    <row r="21" spans="1:16" ht="12.75">
      <c r="A21" s="24" t="s">
        <v>48</v>
      </c>
      <c s="29" t="s">
        <v>36</v>
      </c>
      <c s="29" t="s">
        <v>117</v>
      </c>
      <c s="24" t="s">
        <v>50</v>
      </c>
      <c s="30" t="s">
        <v>118</v>
      </c>
      <c s="31" t="s">
        <v>115</v>
      </c>
      <c s="32">
        <v>7.036</v>
      </c>
      <c s="33">
        <v>0</v>
      </c>
      <c s="34">
        <f>ROUND(ROUND(H21,2)*ROUND(G21,3),2)</f>
      </c>
      <c r="O21">
        <f>(I21*21)/100</f>
      </c>
      <c t="s">
        <v>26</v>
      </c>
    </row>
    <row r="22" spans="1:5" ht="12.75">
      <c r="A22" s="35" t="s">
        <v>53</v>
      </c>
      <c r="E22" s="36" t="s">
        <v>50</v>
      </c>
    </row>
    <row r="23" spans="1:5" ht="38.25">
      <c r="A23" s="37" t="s">
        <v>55</v>
      </c>
      <c r="E23" s="38" t="s">
        <v>119</v>
      </c>
    </row>
    <row r="24" spans="1:5" ht="12.75">
      <c r="A24" t="s">
        <v>56</v>
      </c>
      <c r="E24" s="36" t="s">
        <v>50</v>
      </c>
    </row>
    <row r="25" spans="1:16" ht="25.5">
      <c r="A25" s="24" t="s">
        <v>48</v>
      </c>
      <c s="29" t="s">
        <v>120</v>
      </c>
      <c s="29" t="s">
        <v>121</v>
      </c>
      <c s="24" t="s">
        <v>50</v>
      </c>
      <c s="30" t="s">
        <v>122</v>
      </c>
      <c s="31" t="s">
        <v>111</v>
      </c>
      <c s="32">
        <v>54.641</v>
      </c>
      <c s="33">
        <v>0</v>
      </c>
      <c s="34">
        <f>ROUND(ROUND(H25,2)*ROUND(G25,3),2)</f>
      </c>
      <c r="O25">
        <f>(I25*21)/100</f>
      </c>
      <c t="s">
        <v>26</v>
      </c>
    </row>
    <row r="26" spans="1:5" ht="25.5">
      <c r="A26" s="35" t="s">
        <v>53</v>
      </c>
      <c r="E26" s="36" t="s">
        <v>123</v>
      </c>
    </row>
    <row r="27" spans="1:5" ht="51">
      <c r="A27" s="37" t="s">
        <v>55</v>
      </c>
      <c r="E27" s="38" t="s">
        <v>124</v>
      </c>
    </row>
    <row r="28" spans="1:5" ht="12.75">
      <c r="A28" t="s">
        <v>56</v>
      </c>
      <c r="E28" s="36" t="s">
        <v>50</v>
      </c>
    </row>
    <row r="29" spans="1:16" ht="25.5">
      <c r="A29" s="24" t="s">
        <v>48</v>
      </c>
      <c s="29" t="s">
        <v>125</v>
      </c>
      <c s="29" t="s">
        <v>126</v>
      </c>
      <c s="24" t="s">
        <v>50</v>
      </c>
      <c s="30" t="s">
        <v>127</v>
      </c>
      <c s="31" t="s">
        <v>111</v>
      </c>
      <c s="32">
        <v>50.313</v>
      </c>
      <c s="33">
        <v>0</v>
      </c>
      <c s="34">
        <f>ROUND(ROUND(H29,2)*ROUND(G29,3),2)</f>
      </c>
      <c r="O29">
        <f>(I29*21)/100</f>
      </c>
      <c t="s">
        <v>26</v>
      </c>
    </row>
    <row r="30" spans="1:5" ht="25.5">
      <c r="A30" s="35" t="s">
        <v>53</v>
      </c>
      <c r="E30" s="36" t="s">
        <v>128</v>
      </c>
    </row>
    <row r="31" spans="1:5" ht="51">
      <c r="A31" s="37" t="s">
        <v>55</v>
      </c>
      <c r="E31" s="38" t="s">
        <v>129</v>
      </c>
    </row>
    <row r="32" spans="1:5" ht="12.75">
      <c r="A32" t="s">
        <v>56</v>
      </c>
      <c r="E32" s="36" t="s">
        <v>50</v>
      </c>
    </row>
    <row r="33" spans="1:16" ht="25.5">
      <c r="A33" s="24" t="s">
        <v>48</v>
      </c>
      <c s="29" t="s">
        <v>130</v>
      </c>
      <c s="29" t="s">
        <v>131</v>
      </c>
      <c s="24" t="s">
        <v>50</v>
      </c>
      <c s="30" t="s">
        <v>132</v>
      </c>
      <c s="31" t="s">
        <v>111</v>
      </c>
      <c s="32">
        <v>35.49</v>
      </c>
      <c s="33">
        <v>0</v>
      </c>
      <c s="34">
        <f>ROUND(ROUND(H33,2)*ROUND(G33,3),2)</f>
      </c>
      <c r="O33">
        <f>(I33*21)/100</f>
      </c>
      <c t="s">
        <v>26</v>
      </c>
    </row>
    <row r="34" spans="1:5" ht="38.25">
      <c r="A34" s="35" t="s">
        <v>53</v>
      </c>
      <c r="E34" s="36" t="s">
        <v>133</v>
      </c>
    </row>
    <row r="35" spans="1:5" ht="25.5">
      <c r="A35" s="37" t="s">
        <v>55</v>
      </c>
      <c r="E35" s="38" t="s">
        <v>134</v>
      </c>
    </row>
    <row r="36" spans="1:5" ht="12.75">
      <c r="A36" t="s">
        <v>56</v>
      </c>
      <c r="E36" s="36" t="s">
        <v>50</v>
      </c>
    </row>
    <row r="37" spans="1:16" ht="25.5">
      <c r="A37" s="24" t="s">
        <v>48</v>
      </c>
      <c s="29" t="s">
        <v>135</v>
      </c>
      <c s="29" t="s">
        <v>136</v>
      </c>
      <c s="24" t="s">
        <v>50</v>
      </c>
      <c s="30" t="s">
        <v>137</v>
      </c>
      <c s="31" t="s">
        <v>111</v>
      </c>
      <c s="32">
        <v>88.992</v>
      </c>
      <c s="33">
        <v>0</v>
      </c>
      <c s="34">
        <f>ROUND(ROUND(H37,2)*ROUND(G37,3),2)</f>
      </c>
      <c r="O37">
        <f>(I37*21)/100</f>
      </c>
      <c t="s">
        <v>26</v>
      </c>
    </row>
    <row r="38" spans="1:5" ht="38.25">
      <c r="A38" s="35" t="s">
        <v>53</v>
      </c>
      <c r="E38" s="36" t="s">
        <v>138</v>
      </c>
    </row>
    <row r="39" spans="1:5" ht="51">
      <c r="A39" s="37" t="s">
        <v>55</v>
      </c>
      <c r="E39" s="38" t="s">
        <v>139</v>
      </c>
    </row>
    <row r="40" spans="1:5" ht="12.75">
      <c r="A40" t="s">
        <v>56</v>
      </c>
      <c r="E40" s="36" t="s">
        <v>50</v>
      </c>
    </row>
    <row r="41" spans="1:16" ht="25.5">
      <c r="A41" s="24" t="s">
        <v>48</v>
      </c>
      <c s="29" t="s">
        <v>140</v>
      </c>
      <c s="29" t="s">
        <v>141</v>
      </c>
      <c s="24" t="s">
        <v>50</v>
      </c>
      <c s="30" t="s">
        <v>142</v>
      </c>
      <c s="31" t="s">
        <v>111</v>
      </c>
      <c s="32">
        <v>4</v>
      </c>
      <c s="33">
        <v>0</v>
      </c>
      <c s="34">
        <f>ROUND(ROUND(H41,2)*ROUND(G41,3),2)</f>
      </c>
      <c r="O41">
        <f>(I41*21)/100</f>
      </c>
      <c t="s">
        <v>26</v>
      </c>
    </row>
    <row r="42" spans="1:5" ht="25.5">
      <c r="A42" s="35" t="s">
        <v>53</v>
      </c>
      <c r="E42" s="36" t="s">
        <v>143</v>
      </c>
    </row>
    <row r="43" spans="1:5" ht="12.75">
      <c r="A43" s="37" t="s">
        <v>55</v>
      </c>
      <c r="E43" s="38" t="s">
        <v>144</v>
      </c>
    </row>
    <row r="44" spans="1:5" ht="12.75">
      <c r="A44" t="s">
        <v>56</v>
      </c>
      <c r="E44" s="36" t="s">
        <v>50</v>
      </c>
    </row>
    <row r="45" spans="1:16" ht="12.75">
      <c r="A45" s="24" t="s">
        <v>48</v>
      </c>
      <c s="29" t="s">
        <v>145</v>
      </c>
      <c s="29" t="s">
        <v>146</v>
      </c>
      <c s="24" t="s">
        <v>50</v>
      </c>
      <c s="30" t="s">
        <v>147</v>
      </c>
      <c s="31" t="s">
        <v>148</v>
      </c>
      <c s="32">
        <v>150.192</v>
      </c>
      <c s="33">
        <v>0</v>
      </c>
      <c s="34">
        <f>ROUND(ROUND(H45,2)*ROUND(G45,3),2)</f>
      </c>
      <c r="O45">
        <f>(I45*21)/100</f>
      </c>
      <c t="s">
        <v>26</v>
      </c>
    </row>
    <row r="46" spans="1:5" ht="12.75">
      <c r="A46" s="35" t="s">
        <v>53</v>
      </c>
      <c r="E46" s="36" t="s">
        <v>149</v>
      </c>
    </row>
    <row r="47" spans="1:5" ht="12.75">
      <c r="A47" s="37" t="s">
        <v>55</v>
      </c>
      <c r="E47" s="38" t="s">
        <v>150</v>
      </c>
    </row>
    <row r="48" spans="1:5" ht="12.75">
      <c r="A48" t="s">
        <v>56</v>
      </c>
      <c r="E48" s="36" t="s">
        <v>50</v>
      </c>
    </row>
    <row r="49" spans="1:16" ht="12.75">
      <c r="A49" s="24" t="s">
        <v>48</v>
      </c>
      <c s="29" t="s">
        <v>151</v>
      </c>
      <c s="29" t="s">
        <v>152</v>
      </c>
      <c s="24" t="s">
        <v>50</v>
      </c>
      <c s="30" t="s">
        <v>153</v>
      </c>
      <c s="31" t="s">
        <v>148</v>
      </c>
      <c s="32">
        <v>150.192</v>
      </c>
      <c s="33">
        <v>0</v>
      </c>
      <c s="34">
        <f>ROUND(ROUND(H49,2)*ROUND(G49,3),2)</f>
      </c>
      <c r="O49">
        <f>(I49*21)/100</f>
      </c>
      <c t="s">
        <v>26</v>
      </c>
    </row>
    <row r="50" spans="1:5" ht="25.5">
      <c r="A50" s="35" t="s">
        <v>53</v>
      </c>
      <c r="E50" s="36" t="s">
        <v>154</v>
      </c>
    </row>
    <row r="51" spans="1:5" ht="12.75">
      <c r="A51" s="37" t="s">
        <v>55</v>
      </c>
      <c r="E51" s="38" t="s">
        <v>155</v>
      </c>
    </row>
    <row r="52" spans="1:5" ht="12.75">
      <c r="A52" t="s">
        <v>56</v>
      </c>
      <c r="E52" s="36" t="s">
        <v>50</v>
      </c>
    </row>
    <row r="53" spans="1:16" ht="25.5">
      <c r="A53" s="24" t="s">
        <v>48</v>
      </c>
      <c s="29" t="s">
        <v>156</v>
      </c>
      <c s="29" t="s">
        <v>157</v>
      </c>
      <c s="24" t="s">
        <v>50</v>
      </c>
      <c s="30" t="s">
        <v>158</v>
      </c>
      <c s="31" t="s">
        <v>111</v>
      </c>
      <c s="32">
        <v>178.366</v>
      </c>
      <c s="33">
        <v>0</v>
      </c>
      <c s="34">
        <f>ROUND(ROUND(H53,2)*ROUND(G53,3),2)</f>
      </c>
      <c r="O53">
        <f>(I53*21)/100</f>
      </c>
      <c t="s">
        <v>26</v>
      </c>
    </row>
    <row r="54" spans="1:5" ht="38.25">
      <c r="A54" s="35" t="s">
        <v>53</v>
      </c>
      <c r="E54" s="36" t="s">
        <v>159</v>
      </c>
    </row>
    <row r="55" spans="1:5" ht="38.25">
      <c r="A55" s="37" t="s">
        <v>55</v>
      </c>
      <c r="E55" s="38" t="s">
        <v>160</v>
      </c>
    </row>
    <row r="56" spans="1:5" ht="12.75">
      <c r="A56" t="s">
        <v>56</v>
      </c>
      <c r="E56" s="36" t="s">
        <v>50</v>
      </c>
    </row>
    <row r="57" spans="1:16" ht="25.5">
      <c r="A57" s="24" t="s">
        <v>48</v>
      </c>
      <c s="29" t="s">
        <v>161</v>
      </c>
      <c s="29" t="s">
        <v>162</v>
      </c>
      <c s="24" t="s">
        <v>50</v>
      </c>
      <c s="30" t="s">
        <v>163</v>
      </c>
      <c s="31" t="s">
        <v>115</v>
      </c>
      <c s="32">
        <v>321.059</v>
      </c>
      <c s="33">
        <v>0</v>
      </c>
      <c s="34">
        <f>ROUND(ROUND(H57,2)*ROUND(G57,3),2)</f>
      </c>
      <c r="O57">
        <f>(I57*21)/100</f>
      </c>
      <c t="s">
        <v>26</v>
      </c>
    </row>
    <row r="58" spans="1:5" ht="25.5">
      <c r="A58" s="35" t="s">
        <v>53</v>
      </c>
      <c r="E58" s="36" t="s">
        <v>164</v>
      </c>
    </row>
    <row r="59" spans="1:5" ht="25.5">
      <c r="A59" s="37" t="s">
        <v>55</v>
      </c>
      <c r="E59" s="38" t="s">
        <v>165</v>
      </c>
    </row>
    <row r="60" spans="1:5" ht="12.75">
      <c r="A60" t="s">
        <v>56</v>
      </c>
      <c r="E60" s="36" t="s">
        <v>50</v>
      </c>
    </row>
    <row r="61" spans="1:16" ht="12.75">
      <c r="A61" s="24" t="s">
        <v>48</v>
      </c>
      <c s="29" t="s">
        <v>166</v>
      </c>
      <c s="29" t="s">
        <v>167</v>
      </c>
      <c s="24" t="s">
        <v>50</v>
      </c>
      <c s="30" t="s">
        <v>168</v>
      </c>
      <c s="31" t="s">
        <v>111</v>
      </c>
      <c s="32">
        <v>53.87</v>
      </c>
      <c s="33">
        <v>0</v>
      </c>
      <c s="34">
        <f>ROUND(ROUND(H61,2)*ROUND(G61,3),2)</f>
      </c>
      <c r="O61">
        <f>(I61*21)/100</f>
      </c>
      <c t="s">
        <v>26</v>
      </c>
    </row>
    <row r="62" spans="1:5" ht="25.5">
      <c r="A62" s="35" t="s">
        <v>53</v>
      </c>
      <c r="E62" s="36" t="s">
        <v>169</v>
      </c>
    </row>
    <row r="63" spans="1:5" ht="114.75">
      <c r="A63" s="37" t="s">
        <v>55</v>
      </c>
      <c r="E63" s="38" t="s">
        <v>170</v>
      </c>
    </row>
    <row r="64" spans="1:5" ht="12.75">
      <c r="A64" t="s">
        <v>56</v>
      </c>
      <c r="E64" s="36" t="s">
        <v>50</v>
      </c>
    </row>
    <row r="65" spans="1:16" ht="12.75">
      <c r="A65" s="24" t="s">
        <v>48</v>
      </c>
      <c s="29" t="s">
        <v>171</v>
      </c>
      <c s="29" t="s">
        <v>172</v>
      </c>
      <c s="24" t="s">
        <v>50</v>
      </c>
      <c s="30" t="s">
        <v>173</v>
      </c>
      <c s="31" t="s">
        <v>111</v>
      </c>
      <c s="32">
        <v>13.03</v>
      </c>
      <c s="33">
        <v>0</v>
      </c>
      <c s="34">
        <f>ROUND(ROUND(H65,2)*ROUND(G65,3),2)</f>
      </c>
      <c r="O65">
        <f>(I65*21)/100</f>
      </c>
      <c t="s">
        <v>26</v>
      </c>
    </row>
    <row r="66" spans="1:5" ht="25.5">
      <c r="A66" s="35" t="s">
        <v>53</v>
      </c>
      <c r="E66" s="36" t="s">
        <v>174</v>
      </c>
    </row>
    <row r="67" spans="1:5" ht="12.75">
      <c r="A67" s="37" t="s">
        <v>55</v>
      </c>
      <c r="E67" s="38" t="s">
        <v>175</v>
      </c>
    </row>
    <row r="68" spans="1:5" ht="12.75">
      <c r="A68" t="s">
        <v>56</v>
      </c>
      <c r="E68" s="36" t="s">
        <v>50</v>
      </c>
    </row>
    <row r="69" spans="1:16" ht="12.75">
      <c r="A69" s="24" t="s">
        <v>48</v>
      </c>
      <c s="29" t="s">
        <v>176</v>
      </c>
      <c s="29" t="s">
        <v>177</v>
      </c>
      <c s="24" t="s">
        <v>50</v>
      </c>
      <c s="30" t="s">
        <v>178</v>
      </c>
      <c s="31" t="s">
        <v>111</v>
      </c>
      <c s="32">
        <v>25.872</v>
      </c>
      <c s="33">
        <v>0</v>
      </c>
      <c s="34">
        <f>ROUND(ROUND(H69,2)*ROUND(G69,3),2)</f>
      </c>
      <c r="O69">
        <f>(I69*21)/100</f>
      </c>
      <c t="s">
        <v>26</v>
      </c>
    </row>
    <row r="70" spans="1:5" ht="38.25">
      <c r="A70" s="35" t="s">
        <v>53</v>
      </c>
      <c r="E70" s="36" t="s">
        <v>179</v>
      </c>
    </row>
    <row r="71" spans="1:5" ht="38.25">
      <c r="A71" s="37" t="s">
        <v>55</v>
      </c>
      <c r="E71" s="38" t="s">
        <v>180</v>
      </c>
    </row>
    <row r="72" spans="1:5" ht="12.75">
      <c r="A72" t="s">
        <v>56</v>
      </c>
      <c r="E72" s="36" t="s">
        <v>50</v>
      </c>
    </row>
    <row r="73" spans="1:16" ht="25.5">
      <c r="A73" s="24" t="s">
        <v>48</v>
      </c>
      <c s="29" t="s">
        <v>181</v>
      </c>
      <c s="29" t="s">
        <v>182</v>
      </c>
      <c s="24" t="s">
        <v>50</v>
      </c>
      <c s="30" t="s">
        <v>183</v>
      </c>
      <c s="31" t="s">
        <v>148</v>
      </c>
      <c s="32">
        <v>26.06</v>
      </c>
      <c s="33">
        <v>0</v>
      </c>
      <c s="34">
        <f>ROUND(ROUND(H73,2)*ROUND(G73,3),2)</f>
      </c>
      <c r="O73">
        <f>(I73*21)/100</f>
      </c>
      <c t="s">
        <v>26</v>
      </c>
    </row>
    <row r="74" spans="1:5" ht="38.25">
      <c r="A74" s="35" t="s">
        <v>53</v>
      </c>
      <c r="E74" s="36" t="s">
        <v>184</v>
      </c>
    </row>
    <row r="75" spans="1:5" ht="12.75">
      <c r="A75" s="37" t="s">
        <v>55</v>
      </c>
      <c r="E75" s="38" t="s">
        <v>185</v>
      </c>
    </row>
    <row r="76" spans="1:5" ht="12.75">
      <c r="A76" t="s">
        <v>56</v>
      </c>
      <c r="E76" s="36" t="s">
        <v>50</v>
      </c>
    </row>
    <row r="77" spans="1:16" ht="12.75">
      <c r="A77" s="24" t="s">
        <v>48</v>
      </c>
      <c s="29" t="s">
        <v>186</v>
      </c>
      <c s="29" t="s">
        <v>187</v>
      </c>
      <c s="24" t="s">
        <v>50</v>
      </c>
      <c s="30" t="s">
        <v>188</v>
      </c>
      <c s="31" t="s">
        <v>148</v>
      </c>
      <c s="32">
        <v>106.76</v>
      </c>
      <c s="33">
        <v>0</v>
      </c>
      <c s="34">
        <f>ROUND(ROUND(H77,2)*ROUND(G77,3),2)</f>
      </c>
      <c r="O77">
        <f>(I77*21)/100</f>
      </c>
      <c t="s">
        <v>26</v>
      </c>
    </row>
    <row r="78" spans="1:5" ht="25.5">
      <c r="A78" s="35" t="s">
        <v>53</v>
      </c>
      <c r="E78" s="36" t="s">
        <v>189</v>
      </c>
    </row>
    <row r="79" spans="1:5" ht="12.75">
      <c r="A79" s="37" t="s">
        <v>55</v>
      </c>
      <c r="E79" s="38" t="s">
        <v>190</v>
      </c>
    </row>
    <row r="80" spans="1:5" ht="12.75">
      <c r="A80" t="s">
        <v>56</v>
      </c>
      <c r="E80" s="36" t="s">
        <v>50</v>
      </c>
    </row>
    <row r="81" spans="1:16" ht="25.5">
      <c r="A81" s="24" t="s">
        <v>48</v>
      </c>
      <c s="29" t="s">
        <v>191</v>
      </c>
      <c s="29" t="s">
        <v>192</v>
      </c>
      <c s="24" t="s">
        <v>50</v>
      </c>
      <c s="30" t="s">
        <v>193</v>
      </c>
      <c s="31" t="s">
        <v>148</v>
      </c>
      <c s="32">
        <v>26.06</v>
      </c>
      <c s="33">
        <v>0</v>
      </c>
      <c s="34">
        <f>ROUND(ROUND(H81,2)*ROUND(G81,3),2)</f>
      </c>
      <c r="O81">
        <f>(I81*21)/100</f>
      </c>
      <c t="s">
        <v>26</v>
      </c>
    </row>
    <row r="82" spans="1:5" ht="25.5">
      <c r="A82" s="35" t="s">
        <v>53</v>
      </c>
      <c r="E82" s="36" t="s">
        <v>194</v>
      </c>
    </row>
    <row r="83" spans="1:5" ht="12.75">
      <c r="A83" s="37" t="s">
        <v>55</v>
      </c>
      <c r="E83" s="38" t="s">
        <v>185</v>
      </c>
    </row>
    <row r="84" spans="1:5" ht="12.75">
      <c r="A84" t="s">
        <v>56</v>
      </c>
      <c r="E84" s="36" t="s">
        <v>50</v>
      </c>
    </row>
    <row r="85" spans="1:16" ht="12.75">
      <c r="A85" s="24" t="s">
        <v>48</v>
      </c>
      <c s="29" t="s">
        <v>195</v>
      </c>
      <c s="29" t="s">
        <v>196</v>
      </c>
      <c s="24" t="s">
        <v>50</v>
      </c>
      <c s="30" t="s">
        <v>197</v>
      </c>
      <c s="31" t="s">
        <v>148</v>
      </c>
      <c s="32">
        <v>26.06</v>
      </c>
      <c s="33">
        <v>0</v>
      </c>
      <c s="34">
        <f>ROUND(ROUND(H85,2)*ROUND(G85,3),2)</f>
      </c>
      <c r="O85">
        <f>(I85*21)/100</f>
      </c>
      <c t="s">
        <v>26</v>
      </c>
    </row>
    <row r="86" spans="1:5" ht="25.5">
      <c r="A86" s="35" t="s">
        <v>53</v>
      </c>
      <c r="E86" s="36" t="s">
        <v>198</v>
      </c>
    </row>
    <row r="87" spans="1:5" ht="12.75">
      <c r="A87" s="37" t="s">
        <v>55</v>
      </c>
      <c r="E87" s="38" t="s">
        <v>185</v>
      </c>
    </row>
    <row r="88" spans="1:5" ht="12.75">
      <c r="A88" t="s">
        <v>56</v>
      </c>
      <c r="E88" s="36" t="s">
        <v>50</v>
      </c>
    </row>
    <row r="89" spans="1:16" ht="25.5">
      <c r="A89" s="24" t="s">
        <v>48</v>
      </c>
      <c s="29" t="s">
        <v>199</v>
      </c>
      <c s="29" t="s">
        <v>200</v>
      </c>
      <c s="24" t="s">
        <v>50</v>
      </c>
      <c s="30" t="s">
        <v>201</v>
      </c>
      <c s="31" t="s">
        <v>202</v>
      </c>
      <c s="32">
        <v>26</v>
      </c>
      <c s="33">
        <v>0</v>
      </c>
      <c s="34">
        <f>ROUND(ROUND(H89,2)*ROUND(G89,3),2)</f>
      </c>
      <c r="O89">
        <f>(I89*21)/100</f>
      </c>
      <c t="s">
        <v>26</v>
      </c>
    </row>
    <row r="90" spans="1:5" ht="25.5">
      <c r="A90" s="35" t="s">
        <v>53</v>
      </c>
      <c r="E90" s="36" t="s">
        <v>203</v>
      </c>
    </row>
    <row r="91" spans="1:5" ht="12.75">
      <c r="A91" s="37" t="s">
        <v>55</v>
      </c>
      <c r="E91" s="38" t="s">
        <v>176</v>
      </c>
    </row>
    <row r="92" spans="1:5" ht="12.75">
      <c r="A92" t="s">
        <v>56</v>
      </c>
      <c r="E92" s="36" t="s">
        <v>50</v>
      </c>
    </row>
    <row r="93" spans="1:16" ht="25.5">
      <c r="A93" s="24" t="s">
        <v>48</v>
      </c>
      <c s="29" t="s">
        <v>204</v>
      </c>
      <c s="29" t="s">
        <v>205</v>
      </c>
      <c s="24" t="s">
        <v>50</v>
      </c>
      <c s="30" t="s">
        <v>206</v>
      </c>
      <c s="31" t="s">
        <v>148</v>
      </c>
      <c s="32">
        <v>26.06</v>
      </c>
      <c s="33">
        <v>0</v>
      </c>
      <c s="34">
        <f>ROUND(ROUND(H93,2)*ROUND(G93,3),2)</f>
      </c>
      <c r="O93">
        <f>(I93*21)/100</f>
      </c>
      <c t="s">
        <v>26</v>
      </c>
    </row>
    <row r="94" spans="1:5" ht="25.5">
      <c r="A94" s="35" t="s">
        <v>53</v>
      </c>
      <c r="E94" s="36" t="s">
        <v>207</v>
      </c>
    </row>
    <row r="95" spans="1:5" ht="12.75">
      <c r="A95" s="37" t="s">
        <v>55</v>
      </c>
      <c r="E95" s="38" t="s">
        <v>185</v>
      </c>
    </row>
    <row r="96" spans="1:5" ht="12.75">
      <c r="A96" t="s">
        <v>56</v>
      </c>
      <c r="E96" s="36" t="s">
        <v>50</v>
      </c>
    </row>
    <row r="97" spans="1:16" ht="12.75">
      <c r="A97" s="24" t="s">
        <v>48</v>
      </c>
      <c s="29" t="s">
        <v>208</v>
      </c>
      <c s="29" t="s">
        <v>209</v>
      </c>
      <c s="24" t="s">
        <v>50</v>
      </c>
      <c s="30" t="s">
        <v>210</v>
      </c>
      <c s="31" t="s">
        <v>202</v>
      </c>
      <c s="32">
        <v>26</v>
      </c>
      <c s="33">
        <v>0</v>
      </c>
      <c s="34">
        <f>ROUND(ROUND(H97,2)*ROUND(G97,3),2)</f>
      </c>
      <c r="O97">
        <f>(I97*21)/100</f>
      </c>
      <c t="s">
        <v>26</v>
      </c>
    </row>
    <row r="98" spans="1:5" ht="25.5">
      <c r="A98" s="35" t="s">
        <v>53</v>
      </c>
      <c r="E98" s="36" t="s">
        <v>211</v>
      </c>
    </row>
    <row r="99" spans="1:5" ht="12.75">
      <c r="A99" s="37" t="s">
        <v>55</v>
      </c>
      <c r="E99" s="38" t="s">
        <v>176</v>
      </c>
    </row>
    <row r="100" spans="1:5" ht="12.75">
      <c r="A100" t="s">
        <v>56</v>
      </c>
      <c r="E100" s="36" t="s">
        <v>50</v>
      </c>
    </row>
    <row r="101" spans="1:16" ht="25.5">
      <c r="A101" s="24" t="s">
        <v>48</v>
      </c>
      <c s="29" t="s">
        <v>212</v>
      </c>
      <c s="29" t="s">
        <v>213</v>
      </c>
      <c s="24" t="s">
        <v>50</v>
      </c>
      <c s="30" t="s">
        <v>214</v>
      </c>
      <c s="31" t="s">
        <v>148</v>
      </c>
      <c s="32">
        <v>26.06</v>
      </c>
      <c s="33">
        <v>0</v>
      </c>
      <c s="34">
        <f>ROUND(ROUND(H101,2)*ROUND(G101,3),2)</f>
      </c>
      <c r="O101">
        <f>(I101*21)/100</f>
      </c>
      <c t="s">
        <v>26</v>
      </c>
    </row>
    <row r="102" spans="1:5" ht="25.5">
      <c r="A102" s="35" t="s">
        <v>53</v>
      </c>
      <c r="E102" s="36" t="s">
        <v>215</v>
      </c>
    </row>
    <row r="103" spans="1:5" ht="12.75">
      <c r="A103" s="37" t="s">
        <v>55</v>
      </c>
      <c r="E103" s="38" t="s">
        <v>185</v>
      </c>
    </row>
    <row r="104" spans="1:5" ht="12.75">
      <c r="A104" t="s">
        <v>56</v>
      </c>
      <c r="E104" s="36" t="s">
        <v>50</v>
      </c>
    </row>
    <row r="105" spans="1:16" ht="12.75">
      <c r="A105" s="24" t="s">
        <v>48</v>
      </c>
      <c s="29" t="s">
        <v>216</v>
      </c>
      <c s="29" t="s">
        <v>217</v>
      </c>
      <c s="24" t="s">
        <v>50</v>
      </c>
      <c s="30" t="s">
        <v>218</v>
      </c>
      <c s="31" t="s">
        <v>111</v>
      </c>
      <c s="32">
        <v>0.652</v>
      </c>
      <c s="33">
        <v>0</v>
      </c>
      <c s="34">
        <f>ROUND(ROUND(H105,2)*ROUND(G105,3),2)</f>
      </c>
      <c r="O105">
        <f>(I105*21)/100</f>
      </c>
      <c t="s">
        <v>26</v>
      </c>
    </row>
    <row r="106" spans="1:5" ht="12.75">
      <c r="A106" s="35" t="s">
        <v>53</v>
      </c>
      <c r="E106" s="36" t="s">
        <v>219</v>
      </c>
    </row>
    <row r="107" spans="1:5" ht="12.75">
      <c r="A107" s="37" t="s">
        <v>55</v>
      </c>
      <c r="E107" s="38" t="s">
        <v>220</v>
      </c>
    </row>
    <row r="108" spans="1:5" ht="12.75">
      <c r="A108" t="s">
        <v>56</v>
      </c>
      <c r="E108" s="36" t="s">
        <v>50</v>
      </c>
    </row>
    <row r="109" spans="1:16" ht="12.75">
      <c r="A109" s="24" t="s">
        <v>48</v>
      </c>
      <c s="29" t="s">
        <v>221</v>
      </c>
      <c s="29" t="s">
        <v>222</v>
      </c>
      <c s="24" t="s">
        <v>50</v>
      </c>
      <c s="30" t="s">
        <v>223</v>
      </c>
      <c s="31" t="s">
        <v>115</v>
      </c>
      <c s="32">
        <v>57.344</v>
      </c>
      <c s="33">
        <v>0</v>
      </c>
      <c s="34">
        <f>ROUND(ROUND(H109,2)*ROUND(G109,3),2)</f>
      </c>
      <c r="O109">
        <f>(I109*21)/100</f>
      </c>
      <c t="s">
        <v>26</v>
      </c>
    </row>
    <row r="110" spans="1:5" ht="12.75">
      <c r="A110" s="35" t="s">
        <v>53</v>
      </c>
      <c r="E110" s="36" t="s">
        <v>50</v>
      </c>
    </row>
    <row r="111" spans="1:5" ht="25.5">
      <c r="A111" s="37" t="s">
        <v>55</v>
      </c>
      <c r="E111" s="38" t="s">
        <v>224</v>
      </c>
    </row>
    <row r="112" spans="1:5" ht="12.75">
      <c r="A112" t="s">
        <v>56</v>
      </c>
      <c r="E112" s="36" t="s">
        <v>50</v>
      </c>
    </row>
    <row r="113" spans="1:16" ht="12.75">
      <c r="A113" s="24" t="s">
        <v>48</v>
      </c>
      <c s="29" t="s">
        <v>225</v>
      </c>
      <c s="29" t="s">
        <v>226</v>
      </c>
      <c s="24" t="s">
        <v>50</v>
      </c>
      <c s="30" t="s">
        <v>227</v>
      </c>
      <c s="31" t="s">
        <v>202</v>
      </c>
      <c s="32">
        <v>26</v>
      </c>
      <c s="33">
        <v>0</v>
      </c>
      <c s="34">
        <f>ROUND(ROUND(H113,2)*ROUND(G113,3),2)</f>
      </c>
      <c r="O113">
        <f>(I113*21)/100</f>
      </c>
      <c t="s">
        <v>26</v>
      </c>
    </row>
    <row r="114" spans="1:5" ht="12.75">
      <c r="A114" s="35" t="s">
        <v>53</v>
      </c>
      <c r="E114" s="36" t="s">
        <v>50</v>
      </c>
    </row>
    <row r="115" spans="1:5" ht="25.5">
      <c r="A115" s="37" t="s">
        <v>55</v>
      </c>
      <c r="E115" s="38" t="s">
        <v>228</v>
      </c>
    </row>
    <row r="116" spans="1:5" ht="12.75">
      <c r="A116" t="s">
        <v>56</v>
      </c>
      <c r="E116" s="36" t="s">
        <v>50</v>
      </c>
    </row>
    <row r="117" spans="1:18" ht="12.75" customHeight="1">
      <c r="A117" s="6" t="s">
        <v>46</v>
      </c>
      <c s="6"/>
      <c s="43" t="s">
        <v>26</v>
      </c>
      <c s="6"/>
      <c s="27" t="s">
        <v>229</v>
      </c>
      <c s="6"/>
      <c s="6"/>
      <c s="6"/>
      <c s="44">
        <f>0+Q117</f>
      </c>
      <c r="O117">
        <f>0+R117</f>
      </c>
      <c r="Q117">
        <f>0+I118</f>
      </c>
      <c>
        <f>0+O118</f>
      </c>
    </row>
    <row r="118" spans="1:16" ht="12.75">
      <c r="A118" s="24" t="s">
        <v>48</v>
      </c>
      <c s="29" t="s">
        <v>230</v>
      </c>
      <c s="29" t="s">
        <v>231</v>
      </c>
      <c s="24" t="s">
        <v>50</v>
      </c>
      <c s="30" t="s">
        <v>232</v>
      </c>
      <c s="31" t="s">
        <v>111</v>
      </c>
      <c s="32">
        <v>3</v>
      </c>
      <c s="33">
        <v>0</v>
      </c>
      <c s="34">
        <f>ROUND(ROUND(H118,2)*ROUND(G118,3),2)</f>
      </c>
      <c r="O118">
        <f>(I118*21)/100</f>
      </c>
      <c t="s">
        <v>26</v>
      </c>
    </row>
    <row r="119" spans="1:5" ht="12.75">
      <c r="A119" s="35" t="s">
        <v>53</v>
      </c>
      <c r="E119" s="36" t="s">
        <v>233</v>
      </c>
    </row>
    <row r="120" spans="1:5" ht="12.75">
      <c r="A120" s="37" t="s">
        <v>55</v>
      </c>
      <c r="E120" s="38" t="s">
        <v>234</v>
      </c>
    </row>
    <row r="121" spans="1:5" ht="12.75">
      <c r="A121" t="s">
        <v>56</v>
      </c>
      <c r="E121" s="36" t="s">
        <v>50</v>
      </c>
    </row>
    <row r="122" spans="1:18" ht="12.75" customHeight="1">
      <c r="A122" s="6" t="s">
        <v>46</v>
      </c>
      <c s="6"/>
      <c s="43" t="s">
        <v>25</v>
      </c>
      <c s="6"/>
      <c s="27" t="s">
        <v>235</v>
      </c>
      <c s="6"/>
      <c s="6"/>
      <c s="6"/>
      <c s="44">
        <f>0+Q122</f>
      </c>
      <c r="O122">
        <f>0+R122</f>
      </c>
      <c r="Q122">
        <f>0+I123+I127+I131+I135+I139+I143+I147+I151+I155+I159</f>
      </c>
      <c>
        <f>0+O123+O127+O131+O135+O139+O143+O147+O151+O155+O159</f>
      </c>
    </row>
    <row r="123" spans="1:16" ht="12.75">
      <c r="A123" s="24" t="s">
        <v>48</v>
      </c>
      <c s="29" t="s">
        <v>236</v>
      </c>
      <c s="29" t="s">
        <v>237</v>
      </c>
      <c s="24" t="s">
        <v>50</v>
      </c>
      <c s="30" t="s">
        <v>238</v>
      </c>
      <c s="31" t="s">
        <v>239</v>
      </c>
      <c s="32">
        <v>4</v>
      </c>
      <c s="33">
        <v>0</v>
      </c>
      <c s="34">
        <f>ROUND(ROUND(H123,2)*ROUND(G123,3),2)</f>
      </c>
      <c r="O123">
        <f>(I123*21)/100</f>
      </c>
      <c t="s">
        <v>26</v>
      </c>
    </row>
    <row r="124" spans="1:5" ht="12.75">
      <c r="A124" s="35" t="s">
        <v>53</v>
      </c>
      <c r="E124" s="36" t="s">
        <v>50</v>
      </c>
    </row>
    <row r="125" spans="1:5" ht="12.75">
      <c r="A125" s="37" t="s">
        <v>55</v>
      </c>
      <c r="E125" s="38" t="s">
        <v>36</v>
      </c>
    </row>
    <row r="126" spans="1:5" ht="12.75">
      <c r="A126" t="s">
        <v>56</v>
      </c>
      <c r="E126" s="36" t="s">
        <v>50</v>
      </c>
    </row>
    <row r="127" spans="1:16" ht="12.75">
      <c r="A127" s="24" t="s">
        <v>48</v>
      </c>
      <c s="29" t="s">
        <v>240</v>
      </c>
      <c s="29" t="s">
        <v>241</v>
      </c>
      <c s="24" t="s">
        <v>50</v>
      </c>
      <c s="30" t="s">
        <v>242</v>
      </c>
      <c s="31" t="s">
        <v>239</v>
      </c>
      <c s="32">
        <v>1</v>
      </c>
      <c s="33">
        <v>0</v>
      </c>
      <c s="34">
        <f>ROUND(ROUND(H127,2)*ROUND(G127,3),2)</f>
      </c>
      <c r="O127">
        <f>(I127*21)/100</f>
      </c>
      <c t="s">
        <v>26</v>
      </c>
    </row>
    <row r="128" spans="1:5" ht="12.75">
      <c r="A128" s="35" t="s">
        <v>53</v>
      </c>
      <c r="E128" s="36" t="s">
        <v>50</v>
      </c>
    </row>
    <row r="129" spans="1:5" ht="12.75">
      <c r="A129" s="37" t="s">
        <v>55</v>
      </c>
      <c r="E129" s="38" t="s">
        <v>32</v>
      </c>
    </row>
    <row r="130" spans="1:5" ht="12.75">
      <c r="A130" t="s">
        <v>56</v>
      </c>
      <c r="E130" s="36" t="s">
        <v>50</v>
      </c>
    </row>
    <row r="131" spans="1:16" ht="12.75">
      <c r="A131" s="24" t="s">
        <v>48</v>
      </c>
      <c s="29" t="s">
        <v>243</v>
      </c>
      <c s="29" t="s">
        <v>244</v>
      </c>
      <c s="24" t="s">
        <v>50</v>
      </c>
      <c s="30" t="s">
        <v>245</v>
      </c>
      <c s="31" t="s">
        <v>202</v>
      </c>
      <c s="32">
        <v>1</v>
      </c>
      <c s="33">
        <v>0</v>
      </c>
      <c s="34">
        <f>ROUND(ROUND(H131,2)*ROUND(G131,3),2)</f>
      </c>
      <c r="O131">
        <f>(I131*21)/100</f>
      </c>
      <c t="s">
        <v>26</v>
      </c>
    </row>
    <row r="132" spans="1:5" ht="12.75">
      <c r="A132" s="35" t="s">
        <v>53</v>
      </c>
      <c r="E132" s="36" t="s">
        <v>50</v>
      </c>
    </row>
    <row r="133" spans="1:5" ht="12.75">
      <c r="A133" s="37" t="s">
        <v>55</v>
      </c>
      <c r="E133" s="38" t="s">
        <v>32</v>
      </c>
    </row>
    <row r="134" spans="1:5" ht="12.75">
      <c r="A134" t="s">
        <v>56</v>
      </c>
      <c r="E134" s="36" t="s">
        <v>50</v>
      </c>
    </row>
    <row r="135" spans="1:16" ht="25.5">
      <c r="A135" s="24" t="s">
        <v>48</v>
      </c>
      <c s="29" t="s">
        <v>246</v>
      </c>
      <c s="29" t="s">
        <v>247</v>
      </c>
      <c s="24" t="s">
        <v>50</v>
      </c>
      <c s="30" t="s">
        <v>248</v>
      </c>
      <c s="31" t="s">
        <v>239</v>
      </c>
      <c s="32">
        <v>2.4</v>
      </c>
      <c s="33">
        <v>0</v>
      </c>
      <c s="34">
        <f>ROUND(ROUND(H135,2)*ROUND(G135,3),2)</f>
      </c>
      <c r="O135">
        <f>(I135*21)/100</f>
      </c>
      <c t="s">
        <v>26</v>
      </c>
    </row>
    <row r="136" spans="1:5" ht="63.75">
      <c r="A136" s="35" t="s">
        <v>53</v>
      </c>
      <c r="E136" s="36" t="s">
        <v>249</v>
      </c>
    </row>
    <row r="137" spans="1:5" ht="12.75">
      <c r="A137" s="37" t="s">
        <v>55</v>
      </c>
      <c r="E137" s="38" t="s">
        <v>250</v>
      </c>
    </row>
    <row r="138" spans="1:5" ht="12.75">
      <c r="A138" t="s">
        <v>56</v>
      </c>
      <c r="E138" s="36" t="s">
        <v>50</v>
      </c>
    </row>
    <row r="139" spans="1:16" ht="12.75">
      <c r="A139" s="24" t="s">
        <v>48</v>
      </c>
      <c s="29" t="s">
        <v>251</v>
      </c>
      <c s="29" t="s">
        <v>252</v>
      </c>
      <c s="24" t="s">
        <v>50</v>
      </c>
      <c s="30" t="s">
        <v>253</v>
      </c>
      <c s="31" t="s">
        <v>111</v>
      </c>
      <c s="32">
        <v>64</v>
      </c>
      <c s="33">
        <v>0</v>
      </c>
      <c s="34">
        <f>ROUND(ROUND(H139,2)*ROUND(G139,3),2)</f>
      </c>
      <c r="O139">
        <f>(I139*21)/100</f>
      </c>
      <c t="s">
        <v>26</v>
      </c>
    </row>
    <row r="140" spans="1:5" ht="12.75">
      <c r="A140" s="35" t="s">
        <v>53</v>
      </c>
      <c r="E140" s="36" t="s">
        <v>254</v>
      </c>
    </row>
    <row r="141" spans="1:5" ht="12.75">
      <c r="A141" s="37" t="s">
        <v>55</v>
      </c>
      <c r="E141" s="38" t="s">
        <v>255</v>
      </c>
    </row>
    <row r="142" spans="1:5" ht="12.75">
      <c r="A142" t="s">
        <v>56</v>
      </c>
      <c r="E142" s="36" t="s">
        <v>50</v>
      </c>
    </row>
    <row r="143" spans="1:16" ht="12.75">
      <c r="A143" s="24" t="s">
        <v>48</v>
      </c>
      <c s="29" t="s">
        <v>256</v>
      </c>
      <c s="29" t="s">
        <v>257</v>
      </c>
      <c s="24" t="s">
        <v>50</v>
      </c>
      <c s="30" t="s">
        <v>258</v>
      </c>
      <c s="31" t="s">
        <v>148</v>
      </c>
      <c s="32">
        <v>144.8</v>
      </c>
      <c s="33">
        <v>0</v>
      </c>
      <c s="34">
        <f>ROUND(ROUND(H143,2)*ROUND(G143,3),2)</f>
      </c>
      <c r="O143">
        <f>(I143*21)/100</f>
      </c>
      <c t="s">
        <v>26</v>
      </c>
    </row>
    <row r="144" spans="1:5" ht="12.75">
      <c r="A144" s="35" t="s">
        <v>53</v>
      </c>
      <c r="E144" s="36" t="s">
        <v>259</v>
      </c>
    </row>
    <row r="145" spans="1:5" ht="12.75">
      <c r="A145" s="37" t="s">
        <v>55</v>
      </c>
      <c r="E145" s="38" t="s">
        <v>260</v>
      </c>
    </row>
    <row r="146" spans="1:5" ht="12.75">
      <c r="A146" t="s">
        <v>56</v>
      </c>
      <c r="E146" s="36" t="s">
        <v>50</v>
      </c>
    </row>
    <row r="147" spans="1:16" ht="12.75">
      <c r="A147" s="24" t="s">
        <v>48</v>
      </c>
      <c s="29" t="s">
        <v>261</v>
      </c>
      <c s="29" t="s">
        <v>262</v>
      </c>
      <c s="24" t="s">
        <v>50</v>
      </c>
      <c s="30" t="s">
        <v>263</v>
      </c>
      <c s="31" t="s">
        <v>148</v>
      </c>
      <c s="32">
        <v>144.8</v>
      </c>
      <c s="33">
        <v>0</v>
      </c>
      <c s="34">
        <f>ROUND(ROUND(H147,2)*ROUND(G147,3),2)</f>
      </c>
      <c r="O147">
        <f>(I147*21)/100</f>
      </c>
      <c t="s">
        <v>26</v>
      </c>
    </row>
    <row r="148" spans="1:5" ht="25.5">
      <c r="A148" s="35" t="s">
        <v>53</v>
      </c>
      <c r="E148" s="36" t="s">
        <v>264</v>
      </c>
    </row>
    <row r="149" spans="1:5" ht="12.75">
      <c r="A149" s="37" t="s">
        <v>55</v>
      </c>
      <c r="E149" s="38" t="s">
        <v>265</v>
      </c>
    </row>
    <row r="150" spans="1:5" ht="12.75">
      <c r="A150" t="s">
        <v>56</v>
      </c>
      <c r="E150" s="36" t="s">
        <v>50</v>
      </c>
    </row>
    <row r="151" spans="1:16" ht="12.75">
      <c r="A151" s="24" t="s">
        <v>48</v>
      </c>
      <c s="29" t="s">
        <v>266</v>
      </c>
      <c s="29" t="s">
        <v>267</v>
      </c>
      <c s="24" t="s">
        <v>50</v>
      </c>
      <c s="30" t="s">
        <v>268</v>
      </c>
      <c s="31" t="s">
        <v>148</v>
      </c>
      <c s="32">
        <v>144.8</v>
      </c>
      <c s="33">
        <v>0</v>
      </c>
      <c s="34">
        <f>ROUND(ROUND(H151,2)*ROUND(G151,3),2)</f>
      </c>
      <c r="O151">
        <f>(I151*21)/100</f>
      </c>
      <c t="s">
        <v>26</v>
      </c>
    </row>
    <row r="152" spans="1:5" ht="12.75">
      <c r="A152" s="35" t="s">
        <v>53</v>
      </c>
      <c r="E152" s="36" t="s">
        <v>269</v>
      </c>
    </row>
    <row r="153" spans="1:5" ht="12.75">
      <c r="A153" s="37" t="s">
        <v>55</v>
      </c>
      <c r="E153" s="38" t="s">
        <v>265</v>
      </c>
    </row>
    <row r="154" spans="1:5" ht="12.75">
      <c r="A154" t="s">
        <v>56</v>
      </c>
      <c r="E154" s="36" t="s">
        <v>50</v>
      </c>
    </row>
    <row r="155" spans="1:16" ht="12.75">
      <c r="A155" s="24" t="s">
        <v>48</v>
      </c>
      <c s="29" t="s">
        <v>270</v>
      </c>
      <c s="29" t="s">
        <v>271</v>
      </c>
      <c s="24" t="s">
        <v>50</v>
      </c>
      <c s="30" t="s">
        <v>272</v>
      </c>
      <c s="31" t="s">
        <v>115</v>
      </c>
      <c s="32">
        <v>9.5</v>
      </c>
      <c s="33">
        <v>0</v>
      </c>
      <c s="34">
        <f>ROUND(ROUND(H155,2)*ROUND(G155,3),2)</f>
      </c>
      <c r="O155">
        <f>(I155*21)/100</f>
      </c>
      <c t="s">
        <v>26</v>
      </c>
    </row>
    <row r="156" spans="1:5" ht="12.75">
      <c r="A156" s="35" t="s">
        <v>53</v>
      </c>
      <c r="E156" s="36" t="s">
        <v>273</v>
      </c>
    </row>
    <row r="157" spans="1:5" ht="12.75">
      <c r="A157" s="37" t="s">
        <v>55</v>
      </c>
      <c r="E157" s="38" t="s">
        <v>274</v>
      </c>
    </row>
    <row r="158" spans="1:5" ht="12.75">
      <c r="A158" t="s">
        <v>56</v>
      </c>
      <c r="E158" s="36" t="s">
        <v>50</v>
      </c>
    </row>
    <row r="159" spans="1:16" ht="12.75">
      <c r="A159" s="24" t="s">
        <v>48</v>
      </c>
      <c s="29" t="s">
        <v>275</v>
      </c>
      <c s="29" t="s">
        <v>276</v>
      </c>
      <c s="24" t="s">
        <v>50</v>
      </c>
      <c s="30" t="s">
        <v>277</v>
      </c>
      <c s="31" t="s">
        <v>111</v>
      </c>
      <c s="32">
        <v>74.16</v>
      </c>
      <c s="33">
        <v>0</v>
      </c>
      <c s="34">
        <f>ROUND(ROUND(H159,2)*ROUND(G159,3),2)</f>
      </c>
      <c r="O159">
        <f>(I159*21)/100</f>
      </c>
      <c t="s">
        <v>26</v>
      </c>
    </row>
    <row r="160" spans="1:5" ht="25.5">
      <c r="A160" s="35" t="s">
        <v>53</v>
      </c>
      <c r="E160" s="36" t="s">
        <v>278</v>
      </c>
    </row>
    <row r="161" spans="1:5" ht="38.25">
      <c r="A161" s="37" t="s">
        <v>55</v>
      </c>
      <c r="E161" s="38" t="s">
        <v>279</v>
      </c>
    </row>
    <row r="162" spans="1:5" ht="12.75">
      <c r="A162" t="s">
        <v>56</v>
      </c>
      <c r="E162" s="36" t="s">
        <v>50</v>
      </c>
    </row>
    <row r="163" spans="1:18" ht="12.75" customHeight="1">
      <c r="A163" s="6" t="s">
        <v>46</v>
      </c>
      <c s="6"/>
      <c s="43" t="s">
        <v>36</v>
      </c>
      <c s="6"/>
      <c s="27" t="s">
        <v>280</v>
      </c>
      <c s="6"/>
      <c s="6"/>
      <c s="6"/>
      <c s="44">
        <f>0+Q163</f>
      </c>
      <c r="O163">
        <f>0+R163</f>
      </c>
      <c r="Q163">
        <f>0+I164+I168+I172+I176+I180+I184</f>
      </c>
      <c>
        <f>0+O164+O168+O172+O176+O180+O184</f>
      </c>
    </row>
    <row r="164" spans="1:16" ht="12.75">
      <c r="A164" s="24" t="s">
        <v>48</v>
      </c>
      <c s="29" t="s">
        <v>281</v>
      </c>
      <c s="29" t="s">
        <v>282</v>
      </c>
      <c s="24" t="s">
        <v>50</v>
      </c>
      <c s="30" t="s">
        <v>283</v>
      </c>
      <c s="31" t="s">
        <v>148</v>
      </c>
      <c s="32">
        <v>21</v>
      </c>
      <c s="33">
        <v>0</v>
      </c>
      <c s="34">
        <f>ROUND(ROUND(H164,2)*ROUND(G164,3),2)</f>
      </c>
      <c r="O164">
        <f>(I164*21)/100</f>
      </c>
      <c t="s">
        <v>26</v>
      </c>
    </row>
    <row r="165" spans="1:5" ht="25.5">
      <c r="A165" s="35" t="s">
        <v>53</v>
      </c>
      <c r="E165" s="36" t="s">
        <v>284</v>
      </c>
    </row>
    <row r="166" spans="1:5" ht="12.75">
      <c r="A166" s="37" t="s">
        <v>55</v>
      </c>
      <c r="E166" s="38" t="s">
        <v>151</v>
      </c>
    </row>
    <row r="167" spans="1:5" ht="12.75">
      <c r="A167" t="s">
        <v>56</v>
      </c>
      <c r="E167" s="36" t="s">
        <v>50</v>
      </c>
    </row>
    <row r="168" spans="1:16" ht="12.75">
      <c r="A168" s="24" t="s">
        <v>48</v>
      </c>
      <c s="29" t="s">
        <v>285</v>
      </c>
      <c s="29" t="s">
        <v>286</v>
      </c>
      <c s="24" t="s">
        <v>50</v>
      </c>
      <c s="30" t="s">
        <v>287</v>
      </c>
      <c s="31" t="s">
        <v>148</v>
      </c>
      <c s="32">
        <v>21</v>
      </c>
      <c s="33">
        <v>0</v>
      </c>
      <c s="34">
        <f>ROUND(ROUND(H168,2)*ROUND(G168,3),2)</f>
      </c>
      <c r="O168">
        <f>(I168*21)/100</f>
      </c>
      <c t="s">
        <v>26</v>
      </c>
    </row>
    <row r="169" spans="1:5" ht="25.5">
      <c r="A169" s="35" t="s">
        <v>53</v>
      </c>
      <c r="E169" s="36" t="s">
        <v>288</v>
      </c>
    </row>
    <row r="170" spans="1:5" ht="12.75">
      <c r="A170" s="37" t="s">
        <v>55</v>
      </c>
      <c r="E170" s="38" t="s">
        <v>151</v>
      </c>
    </row>
    <row r="171" spans="1:5" ht="12.75">
      <c r="A171" t="s">
        <v>56</v>
      </c>
      <c r="E171" s="36" t="s">
        <v>50</v>
      </c>
    </row>
    <row r="172" spans="1:16" ht="25.5">
      <c r="A172" s="24" t="s">
        <v>48</v>
      </c>
      <c s="29" t="s">
        <v>289</v>
      </c>
      <c s="29" t="s">
        <v>290</v>
      </c>
      <c s="24" t="s">
        <v>50</v>
      </c>
      <c s="30" t="s">
        <v>291</v>
      </c>
      <c s="31" t="s">
        <v>148</v>
      </c>
      <c s="32">
        <v>77.39</v>
      </c>
      <c s="33">
        <v>0</v>
      </c>
      <c s="34">
        <f>ROUND(ROUND(H172,2)*ROUND(G172,3),2)</f>
      </c>
      <c r="O172">
        <f>(I172*21)/100</f>
      </c>
      <c t="s">
        <v>26</v>
      </c>
    </row>
    <row r="173" spans="1:5" ht="25.5">
      <c r="A173" s="35" t="s">
        <v>53</v>
      </c>
      <c r="E173" s="36" t="s">
        <v>292</v>
      </c>
    </row>
    <row r="174" spans="1:5" ht="38.25">
      <c r="A174" s="37" t="s">
        <v>55</v>
      </c>
      <c r="E174" s="38" t="s">
        <v>293</v>
      </c>
    </row>
    <row r="175" spans="1:5" ht="12.75">
      <c r="A175" t="s">
        <v>56</v>
      </c>
      <c r="E175" s="36" t="s">
        <v>50</v>
      </c>
    </row>
    <row r="176" spans="1:16" ht="12.75">
      <c r="A176" s="24" t="s">
        <v>48</v>
      </c>
      <c s="29" t="s">
        <v>294</v>
      </c>
      <c s="29" t="s">
        <v>295</v>
      </c>
      <c s="24" t="s">
        <v>50</v>
      </c>
      <c s="30" t="s">
        <v>296</v>
      </c>
      <c s="31" t="s">
        <v>148</v>
      </c>
      <c s="32">
        <v>386.95</v>
      </c>
      <c s="33">
        <v>0</v>
      </c>
      <c s="34">
        <f>ROUND(ROUND(H176,2)*ROUND(G176,3),2)</f>
      </c>
      <c r="O176">
        <f>(I176*21)/100</f>
      </c>
      <c t="s">
        <v>26</v>
      </c>
    </row>
    <row r="177" spans="1:5" ht="25.5">
      <c r="A177" s="35" t="s">
        <v>53</v>
      </c>
      <c r="E177" s="36" t="s">
        <v>297</v>
      </c>
    </row>
    <row r="178" spans="1:5" ht="38.25">
      <c r="A178" s="37" t="s">
        <v>55</v>
      </c>
      <c r="E178" s="38" t="s">
        <v>298</v>
      </c>
    </row>
    <row r="179" spans="1:5" ht="12.75">
      <c r="A179" t="s">
        <v>56</v>
      </c>
      <c r="E179" s="36" t="s">
        <v>50</v>
      </c>
    </row>
    <row r="180" spans="1:16" ht="12.75">
      <c r="A180" s="24" t="s">
        <v>48</v>
      </c>
      <c s="29" t="s">
        <v>299</v>
      </c>
      <c s="29" t="s">
        <v>300</v>
      </c>
      <c s="24" t="s">
        <v>50</v>
      </c>
      <c s="30" t="s">
        <v>301</v>
      </c>
      <c s="31" t="s">
        <v>111</v>
      </c>
      <c s="32">
        <v>4.848</v>
      </c>
      <c s="33">
        <v>0</v>
      </c>
      <c s="34">
        <f>ROUND(ROUND(H180,2)*ROUND(G180,3),2)</f>
      </c>
      <c r="O180">
        <f>(I180*21)/100</f>
      </c>
      <c t="s">
        <v>26</v>
      </c>
    </row>
    <row r="181" spans="1:5" ht="25.5">
      <c r="A181" s="35" t="s">
        <v>53</v>
      </c>
      <c r="E181" s="36" t="s">
        <v>302</v>
      </c>
    </row>
    <row r="182" spans="1:5" ht="38.25">
      <c r="A182" s="37" t="s">
        <v>55</v>
      </c>
      <c r="E182" s="38" t="s">
        <v>303</v>
      </c>
    </row>
    <row r="183" spans="1:5" ht="12.75">
      <c r="A183" t="s">
        <v>56</v>
      </c>
      <c r="E183" s="36" t="s">
        <v>50</v>
      </c>
    </row>
    <row r="184" spans="1:16" ht="12.75">
      <c r="A184" s="24" t="s">
        <v>48</v>
      </c>
      <c s="29" t="s">
        <v>304</v>
      </c>
      <c s="29" t="s">
        <v>305</v>
      </c>
      <c s="24" t="s">
        <v>50</v>
      </c>
      <c s="30" t="s">
        <v>306</v>
      </c>
      <c s="31" t="s">
        <v>111</v>
      </c>
      <c s="32">
        <v>0.144</v>
      </c>
      <c s="33">
        <v>0</v>
      </c>
      <c s="34">
        <f>ROUND(ROUND(H184,2)*ROUND(G184,3),2)</f>
      </c>
      <c r="O184">
        <f>(I184*21)/100</f>
      </c>
      <c t="s">
        <v>26</v>
      </c>
    </row>
    <row r="185" spans="1:5" ht="25.5">
      <c r="A185" s="35" t="s">
        <v>53</v>
      </c>
      <c r="E185" s="36" t="s">
        <v>307</v>
      </c>
    </row>
    <row r="186" spans="1:5" ht="25.5">
      <c r="A186" s="37" t="s">
        <v>55</v>
      </c>
      <c r="E186" s="38" t="s">
        <v>308</v>
      </c>
    </row>
    <row r="187" spans="1:5" ht="12.75">
      <c r="A187" t="s">
        <v>56</v>
      </c>
      <c r="E187" s="36" t="s">
        <v>50</v>
      </c>
    </row>
    <row r="188" spans="1:18" ht="12.75" customHeight="1">
      <c r="A188" s="6" t="s">
        <v>46</v>
      </c>
      <c s="6"/>
      <c s="43" t="s">
        <v>38</v>
      </c>
      <c s="6"/>
      <c s="27" t="s">
        <v>309</v>
      </c>
      <c s="6"/>
      <c s="6"/>
      <c s="6"/>
      <c s="44">
        <f>0+Q188</f>
      </c>
      <c r="O188">
        <f>0+R188</f>
      </c>
      <c r="Q188">
        <f>0+I189+I193+I197+I201+I205+I209+I213+I217+I221+I225+I229+I233+I237+I241+I245+I249+I253+I257+I261</f>
      </c>
      <c>
        <f>0+O189+O193+O197+O201+O205+O209+O213+O217+O221+O225+O229+O233+O237+O241+O245+O249+O253+O257+O261</f>
      </c>
    </row>
    <row r="189" spans="1:16" ht="12.75">
      <c r="A189" s="24" t="s">
        <v>48</v>
      </c>
      <c s="29" t="s">
        <v>310</v>
      </c>
      <c s="29" t="s">
        <v>311</v>
      </c>
      <c s="24" t="s">
        <v>50</v>
      </c>
      <c s="30" t="s">
        <v>312</v>
      </c>
      <c s="31" t="s">
        <v>148</v>
      </c>
      <c s="32">
        <v>212.678</v>
      </c>
      <c s="33">
        <v>0</v>
      </c>
      <c s="34">
        <f>ROUND(ROUND(H189,2)*ROUND(G189,3),2)</f>
      </c>
      <c r="O189">
        <f>(I189*21)/100</f>
      </c>
      <c t="s">
        <v>26</v>
      </c>
    </row>
    <row r="190" spans="1:5" ht="25.5">
      <c r="A190" s="35" t="s">
        <v>53</v>
      </c>
      <c r="E190" s="36" t="s">
        <v>313</v>
      </c>
    </row>
    <row r="191" spans="1:5" ht="51">
      <c r="A191" s="37" t="s">
        <v>55</v>
      </c>
      <c r="E191" s="38" t="s">
        <v>314</v>
      </c>
    </row>
    <row r="192" spans="1:5" ht="12.75">
      <c r="A192" t="s">
        <v>56</v>
      </c>
      <c r="E192" s="36" t="s">
        <v>50</v>
      </c>
    </row>
    <row r="193" spans="1:16" ht="12.75">
      <c r="A193" s="24" t="s">
        <v>48</v>
      </c>
      <c s="29" t="s">
        <v>255</v>
      </c>
      <c s="29" t="s">
        <v>315</v>
      </c>
      <c s="24" t="s">
        <v>50</v>
      </c>
      <c s="30" t="s">
        <v>316</v>
      </c>
      <c s="31" t="s">
        <v>148</v>
      </c>
      <c s="32">
        <v>106.76</v>
      </c>
      <c s="33">
        <v>0</v>
      </c>
      <c s="34">
        <f>ROUND(ROUND(H193,2)*ROUND(G193,3),2)</f>
      </c>
      <c r="O193">
        <f>(I193*21)/100</f>
      </c>
      <c t="s">
        <v>26</v>
      </c>
    </row>
    <row r="194" spans="1:5" ht="25.5">
      <c r="A194" s="35" t="s">
        <v>53</v>
      </c>
      <c r="E194" s="36" t="s">
        <v>317</v>
      </c>
    </row>
    <row r="195" spans="1:5" ht="12.75">
      <c r="A195" s="37" t="s">
        <v>55</v>
      </c>
      <c r="E195" s="38" t="s">
        <v>190</v>
      </c>
    </row>
    <row r="196" spans="1:5" ht="12.75">
      <c r="A196" t="s">
        <v>56</v>
      </c>
      <c r="E196" s="36" t="s">
        <v>50</v>
      </c>
    </row>
    <row r="197" spans="1:16" ht="12.75">
      <c r="A197" s="24" t="s">
        <v>48</v>
      </c>
      <c s="29" t="s">
        <v>318</v>
      </c>
      <c s="29" t="s">
        <v>319</v>
      </c>
      <c s="24" t="s">
        <v>50</v>
      </c>
      <c s="30" t="s">
        <v>320</v>
      </c>
      <c s="31" t="s">
        <v>148</v>
      </c>
      <c s="32">
        <v>106.76</v>
      </c>
      <c s="33">
        <v>0</v>
      </c>
      <c s="34">
        <f>ROUND(ROUND(H197,2)*ROUND(G197,3),2)</f>
      </c>
      <c r="O197">
        <f>(I197*21)/100</f>
      </c>
      <c t="s">
        <v>26</v>
      </c>
    </row>
    <row r="198" spans="1:5" ht="12.75">
      <c r="A198" s="35" t="s">
        <v>53</v>
      </c>
      <c r="E198" s="36" t="s">
        <v>321</v>
      </c>
    </row>
    <row r="199" spans="1:5" ht="12.75">
      <c r="A199" s="37" t="s">
        <v>55</v>
      </c>
      <c r="E199" s="38" t="s">
        <v>190</v>
      </c>
    </row>
    <row r="200" spans="1:5" ht="12.75">
      <c r="A200" t="s">
        <v>56</v>
      </c>
      <c r="E200" s="36" t="s">
        <v>50</v>
      </c>
    </row>
    <row r="201" spans="1:16" ht="12.75">
      <c r="A201" s="24" t="s">
        <v>48</v>
      </c>
      <c s="29" t="s">
        <v>322</v>
      </c>
      <c s="29" t="s">
        <v>323</v>
      </c>
      <c s="24" t="s">
        <v>50</v>
      </c>
      <c s="30" t="s">
        <v>324</v>
      </c>
      <c s="31" t="s">
        <v>148</v>
      </c>
      <c s="32">
        <v>213.52</v>
      </c>
      <c s="33">
        <v>0</v>
      </c>
      <c s="34">
        <f>ROUND(ROUND(H201,2)*ROUND(G201,3),2)</f>
      </c>
      <c r="O201">
        <f>(I201*21)/100</f>
      </c>
      <c t="s">
        <v>26</v>
      </c>
    </row>
    <row r="202" spans="1:5" ht="12.75">
      <c r="A202" s="35" t="s">
        <v>53</v>
      </c>
      <c r="E202" s="36" t="s">
        <v>325</v>
      </c>
    </row>
    <row r="203" spans="1:5" ht="25.5">
      <c r="A203" s="37" t="s">
        <v>55</v>
      </c>
      <c r="E203" s="38" t="s">
        <v>326</v>
      </c>
    </row>
    <row r="204" spans="1:5" ht="12.75">
      <c r="A204" t="s">
        <v>56</v>
      </c>
      <c r="E204" s="36" t="s">
        <v>50</v>
      </c>
    </row>
    <row r="205" spans="1:16" ht="12.75">
      <c r="A205" s="24" t="s">
        <v>48</v>
      </c>
      <c s="29" t="s">
        <v>327</v>
      </c>
      <c s="29" t="s">
        <v>328</v>
      </c>
      <c s="24" t="s">
        <v>50</v>
      </c>
      <c s="30" t="s">
        <v>329</v>
      </c>
      <c s="31" t="s">
        <v>148</v>
      </c>
      <c s="32">
        <v>142.44</v>
      </c>
      <c s="33">
        <v>0</v>
      </c>
      <c s="34">
        <f>ROUND(ROUND(H205,2)*ROUND(G205,3),2)</f>
      </c>
      <c r="O205">
        <f>(I205*21)/100</f>
      </c>
      <c t="s">
        <v>26</v>
      </c>
    </row>
    <row r="206" spans="1:5" ht="12.75">
      <c r="A206" s="35" t="s">
        <v>53</v>
      </c>
      <c r="E206" s="36" t="s">
        <v>330</v>
      </c>
    </row>
    <row r="207" spans="1:5" ht="12.75">
      <c r="A207" s="37" t="s">
        <v>55</v>
      </c>
      <c r="E207" s="38" t="s">
        <v>331</v>
      </c>
    </row>
    <row r="208" spans="1:5" ht="12.75">
      <c r="A208" t="s">
        <v>56</v>
      </c>
      <c r="E208" s="36" t="s">
        <v>50</v>
      </c>
    </row>
    <row r="209" spans="1:16" ht="25.5">
      <c r="A209" s="24" t="s">
        <v>48</v>
      </c>
      <c s="29" t="s">
        <v>332</v>
      </c>
      <c s="29" t="s">
        <v>333</v>
      </c>
      <c s="24" t="s">
        <v>50</v>
      </c>
      <c s="30" t="s">
        <v>334</v>
      </c>
      <c s="31" t="s">
        <v>148</v>
      </c>
      <c s="32">
        <v>106.76</v>
      </c>
      <c s="33">
        <v>0</v>
      </c>
      <c s="34">
        <f>ROUND(ROUND(H209,2)*ROUND(G209,3),2)</f>
      </c>
      <c r="O209">
        <f>(I209*21)/100</f>
      </c>
      <c t="s">
        <v>26</v>
      </c>
    </row>
    <row r="210" spans="1:5" ht="25.5">
      <c r="A210" s="35" t="s">
        <v>53</v>
      </c>
      <c r="E210" s="36" t="s">
        <v>335</v>
      </c>
    </row>
    <row r="211" spans="1:5" ht="12.75">
      <c r="A211" s="37" t="s">
        <v>55</v>
      </c>
      <c r="E211" s="38" t="s">
        <v>190</v>
      </c>
    </row>
    <row r="212" spans="1:5" ht="12.75">
      <c r="A212" t="s">
        <v>56</v>
      </c>
      <c r="E212" s="36" t="s">
        <v>50</v>
      </c>
    </row>
    <row r="213" spans="1:16" ht="12.75">
      <c r="A213" s="24" t="s">
        <v>48</v>
      </c>
      <c s="29" t="s">
        <v>336</v>
      </c>
      <c s="29" t="s">
        <v>337</v>
      </c>
      <c s="24" t="s">
        <v>50</v>
      </c>
      <c s="30" t="s">
        <v>338</v>
      </c>
      <c s="31" t="s">
        <v>148</v>
      </c>
      <c s="32">
        <v>1242.8</v>
      </c>
      <c s="33">
        <v>0</v>
      </c>
      <c s="34">
        <f>ROUND(ROUND(H213,2)*ROUND(G213,3),2)</f>
      </c>
      <c r="O213">
        <f>(I213*21)/100</f>
      </c>
      <c t="s">
        <v>26</v>
      </c>
    </row>
    <row r="214" spans="1:5" ht="25.5">
      <c r="A214" s="35" t="s">
        <v>53</v>
      </c>
      <c r="E214" s="36" t="s">
        <v>339</v>
      </c>
    </row>
    <row r="215" spans="1:5" ht="12.75">
      <c r="A215" s="37" t="s">
        <v>55</v>
      </c>
      <c r="E215" s="38" t="s">
        <v>340</v>
      </c>
    </row>
    <row r="216" spans="1:5" ht="12.75">
      <c r="A216" t="s">
        <v>56</v>
      </c>
      <c r="E216" s="36" t="s">
        <v>50</v>
      </c>
    </row>
    <row r="217" spans="1:16" ht="12.75">
      <c r="A217" s="24" t="s">
        <v>48</v>
      </c>
      <c s="29" t="s">
        <v>341</v>
      </c>
      <c s="29" t="s">
        <v>342</v>
      </c>
      <c s="24" t="s">
        <v>50</v>
      </c>
      <c s="30" t="s">
        <v>343</v>
      </c>
      <c s="31" t="s">
        <v>148</v>
      </c>
      <c s="32">
        <v>1242.8</v>
      </c>
      <c s="33">
        <v>0</v>
      </c>
      <c s="34">
        <f>ROUND(ROUND(H217,2)*ROUND(G217,3),2)</f>
      </c>
      <c r="O217">
        <f>(I217*21)/100</f>
      </c>
      <c t="s">
        <v>26</v>
      </c>
    </row>
    <row r="218" spans="1:5" ht="25.5">
      <c r="A218" s="35" t="s">
        <v>53</v>
      </c>
      <c r="E218" s="36" t="s">
        <v>344</v>
      </c>
    </row>
    <row r="219" spans="1:5" ht="12.75">
      <c r="A219" s="37" t="s">
        <v>55</v>
      </c>
      <c r="E219" s="38" t="s">
        <v>340</v>
      </c>
    </row>
    <row r="220" spans="1:5" ht="12.75">
      <c r="A220" t="s">
        <v>56</v>
      </c>
      <c r="E220" s="36" t="s">
        <v>50</v>
      </c>
    </row>
    <row r="221" spans="1:16" ht="12.75">
      <c r="A221" s="24" t="s">
        <v>48</v>
      </c>
      <c s="29" t="s">
        <v>345</v>
      </c>
      <c s="29" t="s">
        <v>346</v>
      </c>
      <c s="24" t="s">
        <v>50</v>
      </c>
      <c s="30" t="s">
        <v>347</v>
      </c>
      <c s="31" t="s">
        <v>148</v>
      </c>
      <c s="32">
        <v>1242.8</v>
      </c>
      <c s="33">
        <v>0</v>
      </c>
      <c s="34">
        <f>ROUND(ROUND(H221,2)*ROUND(G221,3),2)</f>
      </c>
      <c r="O221">
        <f>(I221*21)/100</f>
      </c>
      <c t="s">
        <v>26</v>
      </c>
    </row>
    <row r="222" spans="1:5" ht="25.5">
      <c r="A222" s="35" t="s">
        <v>53</v>
      </c>
      <c r="E222" s="36" t="s">
        <v>348</v>
      </c>
    </row>
    <row r="223" spans="1:5" ht="12.75">
      <c r="A223" s="37" t="s">
        <v>55</v>
      </c>
      <c r="E223" s="38" t="s">
        <v>340</v>
      </c>
    </row>
    <row r="224" spans="1:5" ht="12.75">
      <c r="A224" t="s">
        <v>56</v>
      </c>
      <c r="E224" s="36" t="s">
        <v>50</v>
      </c>
    </row>
    <row r="225" spans="1:16" ht="25.5">
      <c r="A225" s="24" t="s">
        <v>48</v>
      </c>
      <c s="29" t="s">
        <v>349</v>
      </c>
      <c s="29" t="s">
        <v>350</v>
      </c>
      <c s="24" t="s">
        <v>50</v>
      </c>
      <c s="30" t="s">
        <v>351</v>
      </c>
      <c s="31" t="s">
        <v>148</v>
      </c>
      <c s="32">
        <v>1242.8</v>
      </c>
      <c s="33">
        <v>0</v>
      </c>
      <c s="34">
        <f>ROUND(ROUND(H225,2)*ROUND(G225,3),2)</f>
      </c>
      <c r="O225">
        <f>(I225*21)/100</f>
      </c>
      <c t="s">
        <v>26</v>
      </c>
    </row>
    <row r="226" spans="1:5" ht="25.5">
      <c r="A226" s="35" t="s">
        <v>53</v>
      </c>
      <c r="E226" s="36" t="s">
        <v>352</v>
      </c>
    </row>
    <row r="227" spans="1:5" ht="12.75">
      <c r="A227" s="37" t="s">
        <v>55</v>
      </c>
      <c r="E227" s="38" t="s">
        <v>340</v>
      </c>
    </row>
    <row r="228" spans="1:5" ht="12.75">
      <c r="A228" t="s">
        <v>56</v>
      </c>
      <c r="E228" s="36" t="s">
        <v>50</v>
      </c>
    </row>
    <row r="229" spans="1:16" ht="12.75">
      <c r="A229" s="24" t="s">
        <v>48</v>
      </c>
      <c s="29" t="s">
        <v>353</v>
      </c>
      <c s="29" t="s">
        <v>354</v>
      </c>
      <c s="24" t="s">
        <v>50</v>
      </c>
      <c s="30" t="s">
        <v>355</v>
      </c>
      <c s="31" t="s">
        <v>148</v>
      </c>
      <c s="32">
        <v>8.65</v>
      </c>
      <c s="33">
        <v>0</v>
      </c>
      <c s="34">
        <f>ROUND(ROUND(H229,2)*ROUND(G229,3),2)</f>
      </c>
      <c r="O229">
        <f>(I229*21)/100</f>
      </c>
      <c t="s">
        <v>26</v>
      </c>
    </row>
    <row r="230" spans="1:5" ht="12.75">
      <c r="A230" s="35" t="s">
        <v>53</v>
      </c>
      <c r="E230" s="36" t="s">
        <v>50</v>
      </c>
    </row>
    <row r="231" spans="1:5" ht="12.75">
      <c r="A231" s="37" t="s">
        <v>55</v>
      </c>
      <c r="E231" s="38" t="s">
        <v>356</v>
      </c>
    </row>
    <row r="232" spans="1:5" ht="12.75">
      <c r="A232" t="s">
        <v>56</v>
      </c>
      <c r="E232" s="36" t="s">
        <v>50</v>
      </c>
    </row>
    <row r="233" spans="1:16" ht="12.75">
      <c r="A233" s="24" t="s">
        <v>48</v>
      </c>
      <c s="29" t="s">
        <v>357</v>
      </c>
      <c s="29" t="s">
        <v>358</v>
      </c>
      <c s="24" t="s">
        <v>50</v>
      </c>
      <c s="30" t="s">
        <v>359</v>
      </c>
      <c s="31" t="s">
        <v>148</v>
      </c>
      <c s="32">
        <v>68.74</v>
      </c>
      <c s="33">
        <v>0</v>
      </c>
      <c s="34">
        <f>ROUND(ROUND(H233,2)*ROUND(G233,3),2)</f>
      </c>
      <c r="O233">
        <f>(I233*21)/100</f>
      </c>
      <c t="s">
        <v>26</v>
      </c>
    </row>
    <row r="234" spans="1:5" ht="12.75">
      <c r="A234" s="35" t="s">
        <v>53</v>
      </c>
      <c r="E234" s="36" t="s">
        <v>50</v>
      </c>
    </row>
    <row r="235" spans="1:5" ht="12.75">
      <c r="A235" s="37" t="s">
        <v>55</v>
      </c>
      <c r="E235" s="38" t="s">
        <v>360</v>
      </c>
    </row>
    <row r="236" spans="1:5" ht="12.75">
      <c r="A236" t="s">
        <v>56</v>
      </c>
      <c r="E236" s="36" t="s">
        <v>50</v>
      </c>
    </row>
    <row r="237" spans="1:16" ht="12.75">
      <c r="A237" s="24" t="s">
        <v>48</v>
      </c>
      <c s="29" t="s">
        <v>361</v>
      </c>
      <c s="29" t="s">
        <v>362</v>
      </c>
      <c s="24" t="s">
        <v>50</v>
      </c>
      <c s="30" t="s">
        <v>363</v>
      </c>
      <c s="31" t="s">
        <v>148</v>
      </c>
      <c s="32">
        <v>68.74</v>
      </c>
      <c s="33">
        <v>0</v>
      </c>
      <c s="34">
        <f>ROUND(ROUND(H237,2)*ROUND(G237,3),2)</f>
      </c>
      <c r="O237">
        <f>(I237*21)/100</f>
      </c>
      <c t="s">
        <v>26</v>
      </c>
    </row>
    <row r="238" spans="1:5" ht="38.25">
      <c r="A238" s="35" t="s">
        <v>53</v>
      </c>
      <c r="E238" s="36" t="s">
        <v>364</v>
      </c>
    </row>
    <row r="239" spans="1:5" ht="12.75">
      <c r="A239" s="37" t="s">
        <v>55</v>
      </c>
      <c r="E239" s="38" t="s">
        <v>365</v>
      </c>
    </row>
    <row r="240" spans="1:5" ht="12.75">
      <c r="A240" t="s">
        <v>56</v>
      </c>
      <c r="E240" s="36" t="s">
        <v>50</v>
      </c>
    </row>
    <row r="241" spans="1:16" ht="12.75">
      <c r="A241" s="24" t="s">
        <v>48</v>
      </c>
      <c s="29" t="s">
        <v>366</v>
      </c>
      <c s="29" t="s">
        <v>362</v>
      </c>
      <c s="24" t="s">
        <v>74</v>
      </c>
      <c s="30" t="s">
        <v>367</v>
      </c>
      <c s="31" t="s">
        <v>148</v>
      </c>
      <c s="32">
        <v>142.44</v>
      </c>
      <c s="33">
        <v>0</v>
      </c>
      <c s="34">
        <f>ROUND(ROUND(H241,2)*ROUND(G241,3),2)</f>
      </c>
      <c r="O241">
        <f>(I241*21)/100</f>
      </c>
      <c t="s">
        <v>26</v>
      </c>
    </row>
    <row r="242" spans="1:5" ht="38.25">
      <c r="A242" s="35" t="s">
        <v>53</v>
      </c>
      <c r="E242" s="36" t="s">
        <v>368</v>
      </c>
    </row>
    <row r="243" spans="1:5" ht="51">
      <c r="A243" s="37" t="s">
        <v>55</v>
      </c>
      <c r="E243" s="38" t="s">
        <v>369</v>
      </c>
    </row>
    <row r="244" spans="1:5" ht="12.75">
      <c r="A244" t="s">
        <v>56</v>
      </c>
      <c r="E244" s="36" t="s">
        <v>50</v>
      </c>
    </row>
    <row r="245" spans="1:16" ht="12.75">
      <c r="A245" s="24" t="s">
        <v>48</v>
      </c>
      <c s="29" t="s">
        <v>370</v>
      </c>
      <c s="29" t="s">
        <v>371</v>
      </c>
      <c s="24" t="s">
        <v>50</v>
      </c>
      <c s="30" t="s">
        <v>372</v>
      </c>
      <c s="31" t="s">
        <v>148</v>
      </c>
      <c s="32">
        <v>8.65</v>
      </c>
      <c s="33">
        <v>0</v>
      </c>
      <c s="34">
        <f>ROUND(ROUND(H245,2)*ROUND(G245,3),2)</f>
      </c>
      <c r="O245">
        <f>(I245*21)/100</f>
      </c>
      <c t="s">
        <v>26</v>
      </c>
    </row>
    <row r="246" spans="1:5" ht="38.25">
      <c r="A246" s="35" t="s">
        <v>53</v>
      </c>
      <c r="E246" s="36" t="s">
        <v>373</v>
      </c>
    </row>
    <row r="247" spans="1:5" ht="12.75">
      <c r="A247" s="37" t="s">
        <v>55</v>
      </c>
      <c r="E247" s="38" t="s">
        <v>374</v>
      </c>
    </row>
    <row r="248" spans="1:5" ht="12.75">
      <c r="A248" t="s">
        <v>56</v>
      </c>
      <c r="E248" s="36" t="s">
        <v>50</v>
      </c>
    </row>
    <row r="249" spans="1:16" ht="12.75">
      <c r="A249" s="24" t="s">
        <v>48</v>
      </c>
      <c s="29" t="s">
        <v>375</v>
      </c>
      <c s="29" t="s">
        <v>376</v>
      </c>
      <c s="24" t="s">
        <v>50</v>
      </c>
      <c s="30" t="s">
        <v>377</v>
      </c>
      <c s="31" t="s">
        <v>148</v>
      </c>
      <c s="32">
        <v>11.94</v>
      </c>
      <c s="33">
        <v>0</v>
      </c>
      <c s="34">
        <f>ROUND(ROUND(H249,2)*ROUND(G249,3),2)</f>
      </c>
      <c r="O249">
        <f>(I249*21)/100</f>
      </c>
      <c t="s">
        <v>26</v>
      </c>
    </row>
    <row r="250" spans="1:5" ht="12.75">
      <c r="A250" s="35" t="s">
        <v>53</v>
      </c>
      <c r="E250" s="36" t="s">
        <v>378</v>
      </c>
    </row>
    <row r="251" spans="1:5" ht="25.5">
      <c r="A251" s="37" t="s">
        <v>55</v>
      </c>
      <c r="E251" s="38" t="s">
        <v>379</v>
      </c>
    </row>
    <row r="252" spans="1:5" ht="12.75">
      <c r="A252" t="s">
        <v>56</v>
      </c>
      <c r="E252" s="36" t="s">
        <v>50</v>
      </c>
    </row>
    <row r="253" spans="1:16" ht="12.75">
      <c r="A253" s="24" t="s">
        <v>48</v>
      </c>
      <c s="29" t="s">
        <v>380</v>
      </c>
      <c s="29" t="s">
        <v>381</v>
      </c>
      <c s="24" t="s">
        <v>50</v>
      </c>
      <c s="30" t="s">
        <v>382</v>
      </c>
      <c s="31" t="s">
        <v>148</v>
      </c>
      <c s="32">
        <v>130.5</v>
      </c>
      <c s="33">
        <v>0</v>
      </c>
      <c s="34">
        <f>ROUND(ROUND(H253,2)*ROUND(G253,3),2)</f>
      </c>
      <c r="O253">
        <f>(I253*21)/100</f>
      </c>
      <c t="s">
        <v>26</v>
      </c>
    </row>
    <row r="254" spans="1:5" ht="12.75">
      <c r="A254" s="35" t="s">
        <v>53</v>
      </c>
      <c r="E254" s="36" t="s">
        <v>50</v>
      </c>
    </row>
    <row r="255" spans="1:5" ht="25.5">
      <c r="A255" s="37" t="s">
        <v>55</v>
      </c>
      <c r="E255" s="38" t="s">
        <v>383</v>
      </c>
    </row>
    <row r="256" spans="1:5" ht="12.75">
      <c r="A256" t="s">
        <v>56</v>
      </c>
      <c r="E256" s="36" t="s">
        <v>50</v>
      </c>
    </row>
    <row r="257" spans="1:16" ht="12.75">
      <c r="A257" s="24" t="s">
        <v>48</v>
      </c>
      <c s="29" t="s">
        <v>384</v>
      </c>
      <c s="29" t="s">
        <v>385</v>
      </c>
      <c s="24" t="s">
        <v>74</v>
      </c>
      <c s="30" t="s">
        <v>386</v>
      </c>
      <c s="31" t="s">
        <v>202</v>
      </c>
      <c s="32">
        <v>210</v>
      </c>
      <c s="33">
        <v>0</v>
      </c>
      <c s="34">
        <f>ROUND(ROUND(H257,2)*ROUND(G257,3),2)</f>
      </c>
      <c r="O257">
        <f>(I257*21)/100</f>
      </c>
      <c t="s">
        <v>26</v>
      </c>
    </row>
    <row r="258" spans="1:5" ht="12.75">
      <c r="A258" s="35" t="s">
        <v>53</v>
      </c>
      <c r="E258" s="36" t="s">
        <v>387</v>
      </c>
    </row>
    <row r="259" spans="1:5" ht="25.5">
      <c r="A259" s="37" t="s">
        <v>55</v>
      </c>
      <c r="E259" s="38" t="s">
        <v>388</v>
      </c>
    </row>
    <row r="260" spans="1:5" ht="12.75">
      <c r="A260" t="s">
        <v>56</v>
      </c>
      <c r="E260" s="36" t="s">
        <v>50</v>
      </c>
    </row>
    <row r="261" spans="1:16" ht="12.75">
      <c r="A261" s="24" t="s">
        <v>48</v>
      </c>
      <c s="29" t="s">
        <v>389</v>
      </c>
      <c s="29" t="s">
        <v>390</v>
      </c>
      <c s="24" t="s">
        <v>74</v>
      </c>
      <c s="30" t="s">
        <v>386</v>
      </c>
      <c s="31" t="s">
        <v>202</v>
      </c>
      <c s="32">
        <v>120</v>
      </c>
      <c s="33">
        <v>0</v>
      </c>
      <c s="34">
        <f>ROUND(ROUND(H261,2)*ROUND(G261,3),2)</f>
      </c>
      <c r="O261">
        <f>(I261*21)/100</f>
      </c>
      <c t="s">
        <v>26</v>
      </c>
    </row>
    <row r="262" spans="1:5" ht="12.75">
      <c r="A262" s="35" t="s">
        <v>53</v>
      </c>
      <c r="E262" s="36" t="s">
        <v>391</v>
      </c>
    </row>
    <row r="263" spans="1:5" ht="25.5">
      <c r="A263" s="37" t="s">
        <v>55</v>
      </c>
      <c r="E263" s="38" t="s">
        <v>392</v>
      </c>
    </row>
    <row r="264" spans="1:5" ht="12.75">
      <c r="A264" t="s">
        <v>56</v>
      </c>
      <c r="E264" s="36" t="s">
        <v>50</v>
      </c>
    </row>
    <row r="265" spans="1:18" ht="12.75" customHeight="1">
      <c r="A265" s="6" t="s">
        <v>46</v>
      </c>
      <c s="6"/>
      <c s="43" t="s">
        <v>393</v>
      </c>
      <c s="6"/>
      <c s="27" t="s">
        <v>394</v>
      </c>
      <c s="6"/>
      <c s="6"/>
      <c s="6"/>
      <c s="44">
        <f>0+Q265</f>
      </c>
      <c r="O265">
        <f>0+R265</f>
      </c>
      <c r="Q265">
        <f>0+I266</f>
      </c>
      <c>
        <f>0+O266</f>
      </c>
    </row>
    <row r="266" spans="1:16" ht="12.75">
      <c r="A266" s="24" t="s">
        <v>48</v>
      </c>
      <c s="29" t="s">
        <v>395</v>
      </c>
      <c s="29" t="s">
        <v>396</v>
      </c>
      <c s="24" t="s">
        <v>50</v>
      </c>
      <c s="30" t="s">
        <v>397</v>
      </c>
      <c s="31" t="s">
        <v>202</v>
      </c>
      <c s="32">
        <v>1</v>
      </c>
      <c s="33">
        <v>0</v>
      </c>
      <c s="34">
        <f>ROUND(ROUND(H266,2)*ROUND(G266,3),2)</f>
      </c>
      <c r="O266">
        <f>(I266*21)/100</f>
      </c>
      <c t="s">
        <v>26</v>
      </c>
    </row>
    <row r="267" spans="1:5" ht="12.75">
      <c r="A267" s="35" t="s">
        <v>53</v>
      </c>
      <c r="E267" s="36" t="s">
        <v>398</v>
      </c>
    </row>
    <row r="268" spans="1:5" ht="12.75">
      <c r="A268" s="37" t="s">
        <v>55</v>
      </c>
      <c r="E268" s="38" t="s">
        <v>32</v>
      </c>
    </row>
    <row r="269" spans="1:5" ht="12.75">
      <c r="A269" t="s">
        <v>56</v>
      </c>
      <c r="E269" s="36" t="s">
        <v>50</v>
      </c>
    </row>
    <row r="270" spans="1:18" ht="12.75" customHeight="1">
      <c r="A270" s="6" t="s">
        <v>46</v>
      </c>
      <c s="6"/>
      <c s="43" t="s">
        <v>399</v>
      </c>
      <c s="6"/>
      <c s="27" t="s">
        <v>400</v>
      </c>
      <c s="6"/>
      <c s="6"/>
      <c s="6"/>
      <c s="44">
        <f>0+Q270</f>
      </c>
      <c r="O270">
        <f>0+R270</f>
      </c>
      <c r="Q270">
        <f>0+I271+I275+I279+I283</f>
      </c>
      <c>
        <f>0+O271+O275+O279+O283</f>
      </c>
    </row>
    <row r="271" spans="1:16" ht="12.75">
      <c r="A271" s="24" t="s">
        <v>48</v>
      </c>
      <c s="29" t="s">
        <v>401</v>
      </c>
      <c s="29" t="s">
        <v>402</v>
      </c>
      <c s="24" t="s">
        <v>50</v>
      </c>
      <c s="30" t="s">
        <v>403</v>
      </c>
      <c s="31" t="s">
        <v>115</v>
      </c>
      <c s="32">
        <v>0.051</v>
      </c>
      <c s="33">
        <v>0</v>
      </c>
      <c s="34">
        <f>ROUND(ROUND(H271,2)*ROUND(G271,3),2)</f>
      </c>
      <c r="O271">
        <f>(I271*21)/100</f>
      </c>
      <c t="s">
        <v>26</v>
      </c>
    </row>
    <row r="272" spans="1:5" ht="12.75">
      <c r="A272" s="35" t="s">
        <v>53</v>
      </c>
      <c r="E272" s="36" t="s">
        <v>50</v>
      </c>
    </row>
    <row r="273" spans="1:5" ht="12.75">
      <c r="A273" s="37" t="s">
        <v>55</v>
      </c>
      <c r="E273" s="38" t="s">
        <v>404</v>
      </c>
    </row>
    <row r="274" spans="1:5" ht="12.75">
      <c r="A274" t="s">
        <v>56</v>
      </c>
      <c r="E274" s="36" t="s">
        <v>50</v>
      </c>
    </row>
    <row r="275" spans="1:16" ht="12.75">
      <c r="A275" s="24" t="s">
        <v>48</v>
      </c>
      <c s="29" t="s">
        <v>405</v>
      </c>
      <c s="29" t="s">
        <v>406</v>
      </c>
      <c s="24" t="s">
        <v>50</v>
      </c>
      <c s="30" t="s">
        <v>407</v>
      </c>
      <c s="31" t="s">
        <v>239</v>
      </c>
      <c s="32">
        <v>119.5</v>
      </c>
      <c s="33">
        <v>0</v>
      </c>
      <c s="34">
        <f>ROUND(ROUND(H275,2)*ROUND(G275,3),2)</f>
      </c>
      <c r="O275">
        <f>(I275*21)/100</f>
      </c>
      <c t="s">
        <v>26</v>
      </c>
    </row>
    <row r="276" spans="1:5" ht="12.75">
      <c r="A276" s="35" t="s">
        <v>53</v>
      </c>
      <c r="E276" s="36" t="s">
        <v>50</v>
      </c>
    </row>
    <row r="277" spans="1:5" ht="25.5">
      <c r="A277" s="37" t="s">
        <v>55</v>
      </c>
      <c r="E277" s="38" t="s">
        <v>408</v>
      </c>
    </row>
    <row r="278" spans="1:5" ht="12.75">
      <c r="A278" t="s">
        <v>56</v>
      </c>
      <c r="E278" s="36" t="s">
        <v>50</v>
      </c>
    </row>
    <row r="279" spans="1:16" ht="12.75">
      <c r="A279" s="24" t="s">
        <v>48</v>
      </c>
      <c s="29" t="s">
        <v>409</v>
      </c>
      <c s="29" t="s">
        <v>410</v>
      </c>
      <c s="24" t="s">
        <v>50</v>
      </c>
      <c s="30" t="s">
        <v>411</v>
      </c>
      <c s="31" t="s">
        <v>107</v>
      </c>
      <c s="32">
        <v>1665.445</v>
      </c>
      <c s="33">
        <v>0</v>
      </c>
      <c s="34">
        <f>ROUND(ROUND(H279,2)*ROUND(G279,3),2)</f>
      </c>
      <c r="O279">
        <f>(I279*21)/100</f>
      </c>
      <c t="s">
        <v>26</v>
      </c>
    </row>
    <row r="280" spans="1:5" ht="12.75">
      <c r="A280" s="35" t="s">
        <v>53</v>
      </c>
      <c r="E280" s="36" t="s">
        <v>412</v>
      </c>
    </row>
    <row r="281" spans="1:5" ht="38.25">
      <c r="A281" s="37" t="s">
        <v>55</v>
      </c>
      <c r="E281" s="38" t="s">
        <v>413</v>
      </c>
    </row>
    <row r="282" spans="1:5" ht="12.75">
      <c r="A282" t="s">
        <v>56</v>
      </c>
      <c r="E282" s="36" t="s">
        <v>50</v>
      </c>
    </row>
    <row r="283" spans="1:16" ht="12.75">
      <c r="A283" s="24" t="s">
        <v>48</v>
      </c>
      <c s="29" t="s">
        <v>414</v>
      </c>
      <c s="29" t="s">
        <v>415</v>
      </c>
      <c s="24" t="s">
        <v>50</v>
      </c>
      <c s="30" t="s">
        <v>416</v>
      </c>
      <c s="31" t="s">
        <v>115</v>
      </c>
      <c s="32">
        <v>1.846</v>
      </c>
      <c s="33">
        <v>0</v>
      </c>
      <c s="34">
        <f>ROUND(ROUND(H283,2)*ROUND(G283,3),2)</f>
      </c>
      <c r="O283">
        <f>(I283*21)/100</f>
      </c>
      <c t="s">
        <v>26</v>
      </c>
    </row>
    <row r="284" spans="1:5" ht="25.5">
      <c r="A284" s="35" t="s">
        <v>53</v>
      </c>
      <c r="E284" s="36" t="s">
        <v>417</v>
      </c>
    </row>
    <row r="285" spans="1:5" ht="12.75">
      <c r="A285" s="37" t="s">
        <v>55</v>
      </c>
      <c r="E285" s="38" t="s">
        <v>50</v>
      </c>
    </row>
    <row r="286" spans="1:5" ht="12.75">
      <c r="A286" t="s">
        <v>56</v>
      </c>
      <c r="E286" s="36" t="s">
        <v>50</v>
      </c>
    </row>
    <row r="287" spans="1:18" ht="12.75" customHeight="1">
      <c r="A287" s="6" t="s">
        <v>46</v>
      </c>
      <c s="6"/>
      <c s="43" t="s">
        <v>418</v>
      </c>
      <c s="6"/>
      <c s="27" t="s">
        <v>419</v>
      </c>
      <c s="6"/>
      <c s="6"/>
      <c s="6"/>
      <c s="44">
        <f>0+Q287</f>
      </c>
      <c r="O287">
        <f>0+R287</f>
      </c>
      <c r="Q287">
        <f>0+I288+I292+I296+I300+I304</f>
      </c>
      <c>
        <f>0+O288+O292+O296+O300+O304</f>
      </c>
    </row>
    <row r="288" spans="1:16" ht="12.75">
      <c r="A288" s="24" t="s">
        <v>48</v>
      </c>
      <c s="29" t="s">
        <v>420</v>
      </c>
      <c s="29" t="s">
        <v>421</v>
      </c>
      <c s="24" t="s">
        <v>50</v>
      </c>
      <c s="30" t="s">
        <v>422</v>
      </c>
      <c s="31" t="s">
        <v>148</v>
      </c>
      <c s="32">
        <v>38.293</v>
      </c>
      <c s="33">
        <v>0</v>
      </c>
      <c s="34">
        <f>ROUND(ROUND(H288,2)*ROUND(G288,3),2)</f>
      </c>
      <c r="O288">
        <f>(I288*21)/100</f>
      </c>
      <c t="s">
        <v>26</v>
      </c>
    </row>
    <row r="289" spans="1:5" ht="25.5">
      <c r="A289" s="35" t="s">
        <v>53</v>
      </c>
      <c r="E289" s="36" t="s">
        <v>423</v>
      </c>
    </row>
    <row r="290" spans="1:5" ht="12.75">
      <c r="A290" s="37" t="s">
        <v>55</v>
      </c>
      <c r="E290" s="38" t="s">
        <v>424</v>
      </c>
    </row>
    <row r="291" spans="1:5" ht="12.75">
      <c r="A291" t="s">
        <v>56</v>
      </c>
      <c r="E291" s="36" t="s">
        <v>50</v>
      </c>
    </row>
    <row r="292" spans="1:16" ht="12.75">
      <c r="A292" s="24" t="s">
        <v>48</v>
      </c>
      <c s="29" t="s">
        <v>425</v>
      </c>
      <c s="29" t="s">
        <v>426</v>
      </c>
      <c s="24" t="s">
        <v>50</v>
      </c>
      <c s="30" t="s">
        <v>427</v>
      </c>
      <c s="31" t="s">
        <v>148</v>
      </c>
      <c s="32">
        <v>38.293</v>
      </c>
      <c s="33">
        <v>0</v>
      </c>
      <c s="34">
        <f>ROUND(ROUND(H292,2)*ROUND(G292,3),2)</f>
      </c>
      <c r="O292">
        <f>(I292*21)/100</f>
      </c>
      <c t="s">
        <v>26</v>
      </c>
    </row>
    <row r="293" spans="1:5" ht="25.5">
      <c r="A293" s="35" t="s">
        <v>53</v>
      </c>
      <c r="E293" s="36" t="s">
        <v>428</v>
      </c>
    </row>
    <row r="294" spans="1:5" ht="12.75">
      <c r="A294" s="37" t="s">
        <v>55</v>
      </c>
      <c r="E294" s="38" t="s">
        <v>424</v>
      </c>
    </row>
    <row r="295" spans="1:5" ht="12.75">
      <c r="A295" t="s">
        <v>56</v>
      </c>
      <c r="E295" s="36" t="s">
        <v>50</v>
      </c>
    </row>
    <row r="296" spans="1:16" ht="25.5">
      <c r="A296" s="24" t="s">
        <v>48</v>
      </c>
      <c s="29" t="s">
        <v>429</v>
      </c>
      <c s="29" t="s">
        <v>430</v>
      </c>
      <c s="24" t="s">
        <v>50</v>
      </c>
      <c s="30" t="s">
        <v>431</v>
      </c>
      <c s="31" t="s">
        <v>148</v>
      </c>
      <c s="32">
        <v>38.293</v>
      </c>
      <c s="33">
        <v>0</v>
      </c>
      <c s="34">
        <f>ROUND(ROUND(H296,2)*ROUND(G296,3),2)</f>
      </c>
      <c r="O296">
        <f>(I296*21)/100</f>
      </c>
      <c t="s">
        <v>26</v>
      </c>
    </row>
    <row r="297" spans="1:5" ht="25.5">
      <c r="A297" s="35" t="s">
        <v>53</v>
      </c>
      <c r="E297" s="36" t="s">
        <v>432</v>
      </c>
    </row>
    <row r="298" spans="1:5" ht="12.75">
      <c r="A298" s="37" t="s">
        <v>55</v>
      </c>
      <c r="E298" s="38" t="s">
        <v>424</v>
      </c>
    </row>
    <row r="299" spans="1:5" ht="12.75">
      <c r="A299" t="s">
        <v>56</v>
      </c>
      <c r="E299" s="36" t="s">
        <v>50</v>
      </c>
    </row>
    <row r="300" spans="1:16" ht="12.75">
      <c r="A300" s="24" t="s">
        <v>48</v>
      </c>
      <c s="29" t="s">
        <v>433</v>
      </c>
      <c s="29" t="s">
        <v>434</v>
      </c>
      <c s="24" t="s">
        <v>50</v>
      </c>
      <c s="30" t="s">
        <v>435</v>
      </c>
      <c s="31" t="s">
        <v>148</v>
      </c>
      <c s="32">
        <v>38.293</v>
      </c>
      <c s="33">
        <v>0</v>
      </c>
      <c s="34">
        <f>ROUND(ROUND(H300,2)*ROUND(G300,3),2)</f>
      </c>
      <c r="O300">
        <f>(I300*21)/100</f>
      </c>
      <c t="s">
        <v>26</v>
      </c>
    </row>
    <row r="301" spans="1:5" ht="12.75">
      <c r="A301" s="35" t="s">
        <v>53</v>
      </c>
      <c r="E301" s="36" t="s">
        <v>436</v>
      </c>
    </row>
    <row r="302" spans="1:5" ht="12.75">
      <c r="A302" s="37" t="s">
        <v>55</v>
      </c>
      <c r="E302" s="38" t="s">
        <v>424</v>
      </c>
    </row>
    <row r="303" spans="1:5" ht="12.75">
      <c r="A303" t="s">
        <v>56</v>
      </c>
      <c r="E303" s="36" t="s">
        <v>50</v>
      </c>
    </row>
    <row r="304" spans="1:16" ht="12.75">
      <c r="A304" s="24" t="s">
        <v>48</v>
      </c>
      <c s="29" t="s">
        <v>437</v>
      </c>
      <c s="29" t="s">
        <v>438</v>
      </c>
      <c s="24" t="s">
        <v>50</v>
      </c>
      <c s="30" t="s">
        <v>439</v>
      </c>
      <c s="31" t="s">
        <v>148</v>
      </c>
      <c s="32">
        <v>38.293</v>
      </c>
      <c s="33">
        <v>0</v>
      </c>
      <c s="34">
        <f>ROUND(ROUND(H304,2)*ROUND(G304,3),2)</f>
      </c>
      <c r="O304">
        <f>(I304*21)/100</f>
      </c>
      <c t="s">
        <v>26</v>
      </c>
    </row>
    <row r="305" spans="1:5" ht="12.75">
      <c r="A305" s="35" t="s">
        <v>53</v>
      </c>
      <c r="E305" s="36" t="s">
        <v>440</v>
      </c>
    </row>
    <row r="306" spans="1:5" ht="12.75">
      <c r="A306" s="37" t="s">
        <v>55</v>
      </c>
      <c r="E306" s="38" t="s">
        <v>424</v>
      </c>
    </row>
    <row r="307" spans="1:5" ht="12.75">
      <c r="A307" t="s">
        <v>56</v>
      </c>
      <c r="E307" s="36" t="s">
        <v>50</v>
      </c>
    </row>
    <row r="308" spans="1:18" ht="12.75" customHeight="1">
      <c r="A308" s="6" t="s">
        <v>46</v>
      </c>
      <c s="6"/>
      <c s="43" t="s">
        <v>89</v>
      </c>
      <c s="6"/>
      <c s="27" t="s">
        <v>441</v>
      </c>
      <c s="6"/>
      <c s="6"/>
      <c s="6"/>
      <c s="44">
        <f>0+Q308</f>
      </c>
      <c r="O308">
        <f>0+R308</f>
      </c>
      <c r="Q308">
        <f>0+I309+I313+I317+I321+I325+I329+I333+I337+I341+I345+I349+I353+I357+I361+I365+I369+I373+I377+I381+I385+I389+I393+I397+I401+I405+I409+I413+I417+I421+I425+I429+I433+I437+I441+I445+I449</f>
      </c>
      <c>
        <f>0+O309+O313+O317+O321+O325+O329+O333+O337+O341+O345+O349+O353+O357+O361+O365+O369+O373+O377+O381+O385+O389+O393+O397+O401+O405+O409+O413+O417+O421+O425+O429+O433+O437+O441+O445+O449</f>
      </c>
    </row>
    <row r="309" spans="1:16" ht="12.75">
      <c r="A309" s="24" t="s">
        <v>48</v>
      </c>
      <c s="29" t="s">
        <v>442</v>
      </c>
      <c s="29" t="s">
        <v>443</v>
      </c>
      <c s="24" t="s">
        <v>50</v>
      </c>
      <c s="30" t="s">
        <v>444</v>
      </c>
      <c s="31" t="s">
        <v>202</v>
      </c>
      <c s="32">
        <v>1</v>
      </c>
      <c s="33">
        <v>0</v>
      </c>
      <c s="34">
        <f>ROUND(ROUND(H309,2)*ROUND(G309,3),2)</f>
      </c>
      <c r="O309">
        <f>(I309*21)/100</f>
      </c>
      <c t="s">
        <v>26</v>
      </c>
    </row>
    <row r="310" spans="1:5" ht="12.75">
      <c r="A310" s="35" t="s">
        <v>53</v>
      </c>
      <c r="E310" s="36" t="s">
        <v>50</v>
      </c>
    </row>
    <row r="311" spans="1:5" ht="12.75">
      <c r="A311" s="37" t="s">
        <v>55</v>
      </c>
      <c r="E311" s="38" t="s">
        <v>32</v>
      </c>
    </row>
    <row r="312" spans="1:5" ht="12.75">
      <c r="A312" t="s">
        <v>56</v>
      </c>
      <c r="E312" s="36" t="s">
        <v>50</v>
      </c>
    </row>
    <row r="313" spans="1:16" ht="12.75">
      <c r="A313" s="24" t="s">
        <v>48</v>
      </c>
      <c s="29" t="s">
        <v>445</v>
      </c>
      <c s="29" t="s">
        <v>446</v>
      </c>
      <c s="24" t="s">
        <v>50</v>
      </c>
      <c s="30" t="s">
        <v>447</v>
      </c>
      <c s="31" t="s">
        <v>202</v>
      </c>
      <c s="32">
        <v>2</v>
      </c>
      <c s="33">
        <v>0</v>
      </c>
      <c s="34">
        <f>ROUND(ROUND(H313,2)*ROUND(G313,3),2)</f>
      </c>
      <c r="O313">
        <f>(I313*21)/100</f>
      </c>
      <c t="s">
        <v>26</v>
      </c>
    </row>
    <row r="314" spans="1:5" ht="12.75">
      <c r="A314" s="35" t="s">
        <v>53</v>
      </c>
      <c r="E314" s="36" t="s">
        <v>50</v>
      </c>
    </row>
    <row r="315" spans="1:5" ht="12.75">
      <c r="A315" s="37" t="s">
        <v>55</v>
      </c>
      <c r="E315" s="38" t="s">
        <v>26</v>
      </c>
    </row>
    <row r="316" spans="1:5" ht="12.75">
      <c r="A316" t="s">
        <v>56</v>
      </c>
      <c r="E316" s="36" t="s">
        <v>50</v>
      </c>
    </row>
    <row r="317" spans="1:16" ht="12.75">
      <c r="A317" s="24" t="s">
        <v>48</v>
      </c>
      <c s="29" t="s">
        <v>448</v>
      </c>
      <c s="29" t="s">
        <v>449</v>
      </c>
      <c s="24" t="s">
        <v>50</v>
      </c>
      <c s="30" t="s">
        <v>450</v>
      </c>
      <c s="31" t="s">
        <v>202</v>
      </c>
      <c s="32">
        <v>3</v>
      </c>
      <c s="33">
        <v>0</v>
      </c>
      <c s="34">
        <f>ROUND(ROUND(H317,2)*ROUND(G317,3),2)</f>
      </c>
      <c r="O317">
        <f>(I317*21)/100</f>
      </c>
      <c t="s">
        <v>26</v>
      </c>
    </row>
    <row r="318" spans="1:5" ht="12.75">
      <c r="A318" s="35" t="s">
        <v>53</v>
      </c>
      <c r="E318" s="36" t="s">
        <v>50</v>
      </c>
    </row>
    <row r="319" spans="1:5" ht="12.75">
      <c r="A319" s="37" t="s">
        <v>55</v>
      </c>
      <c r="E319" s="38" t="s">
        <v>25</v>
      </c>
    </row>
    <row r="320" spans="1:5" ht="12.75">
      <c r="A320" t="s">
        <v>56</v>
      </c>
      <c r="E320" s="36" t="s">
        <v>50</v>
      </c>
    </row>
    <row r="321" spans="1:16" ht="12.75">
      <c r="A321" s="24" t="s">
        <v>48</v>
      </c>
      <c s="29" t="s">
        <v>451</v>
      </c>
      <c s="29" t="s">
        <v>452</v>
      </c>
      <c s="24" t="s">
        <v>50</v>
      </c>
      <c s="30" t="s">
        <v>453</v>
      </c>
      <c s="31" t="s">
        <v>202</v>
      </c>
      <c s="32">
        <v>4</v>
      </c>
      <c s="33">
        <v>0</v>
      </c>
      <c s="34">
        <f>ROUND(ROUND(H321,2)*ROUND(G321,3),2)</f>
      </c>
      <c r="O321">
        <f>(I321*21)/100</f>
      </c>
      <c t="s">
        <v>26</v>
      </c>
    </row>
    <row r="322" spans="1:5" ht="12.75">
      <c r="A322" s="35" t="s">
        <v>53</v>
      </c>
      <c r="E322" s="36" t="s">
        <v>50</v>
      </c>
    </row>
    <row r="323" spans="1:5" ht="12.75">
      <c r="A323" s="37" t="s">
        <v>55</v>
      </c>
      <c r="E323" s="38" t="s">
        <v>36</v>
      </c>
    </row>
    <row r="324" spans="1:5" ht="12.75">
      <c r="A324" t="s">
        <v>56</v>
      </c>
      <c r="E324" s="36" t="s">
        <v>50</v>
      </c>
    </row>
    <row r="325" spans="1:16" ht="12.75">
      <c r="A325" s="24" t="s">
        <v>48</v>
      </c>
      <c s="29" t="s">
        <v>454</v>
      </c>
      <c s="29" t="s">
        <v>455</v>
      </c>
      <c s="24" t="s">
        <v>50</v>
      </c>
      <c s="30" t="s">
        <v>456</v>
      </c>
      <c s="31" t="s">
        <v>202</v>
      </c>
      <c s="32">
        <v>4</v>
      </c>
      <c s="33">
        <v>0</v>
      </c>
      <c s="34">
        <f>ROUND(ROUND(H325,2)*ROUND(G325,3),2)</f>
      </c>
      <c r="O325">
        <f>(I325*21)/100</f>
      </c>
      <c t="s">
        <v>26</v>
      </c>
    </row>
    <row r="326" spans="1:5" ht="12.75">
      <c r="A326" s="35" t="s">
        <v>53</v>
      </c>
      <c r="E326" s="36" t="s">
        <v>50</v>
      </c>
    </row>
    <row r="327" spans="1:5" ht="12.75">
      <c r="A327" s="37" t="s">
        <v>55</v>
      </c>
      <c r="E327" s="38" t="s">
        <v>36</v>
      </c>
    </row>
    <row r="328" spans="1:5" ht="12.75">
      <c r="A328" t="s">
        <v>56</v>
      </c>
      <c r="E328" s="36" t="s">
        <v>50</v>
      </c>
    </row>
    <row r="329" spans="1:16" ht="12.75">
      <c r="A329" s="24" t="s">
        <v>48</v>
      </c>
      <c s="29" t="s">
        <v>457</v>
      </c>
      <c s="29" t="s">
        <v>458</v>
      </c>
      <c s="24" t="s">
        <v>50</v>
      </c>
      <c s="30" t="s">
        <v>459</v>
      </c>
      <c s="31" t="s">
        <v>202</v>
      </c>
      <c s="32">
        <v>4</v>
      </c>
      <c s="33">
        <v>0</v>
      </c>
      <c s="34">
        <f>ROUND(ROUND(H329,2)*ROUND(G329,3),2)</f>
      </c>
      <c r="O329">
        <f>(I329*21)/100</f>
      </c>
      <c t="s">
        <v>26</v>
      </c>
    </row>
    <row r="330" spans="1:5" ht="12.75">
      <c r="A330" s="35" t="s">
        <v>53</v>
      </c>
      <c r="E330" s="36" t="s">
        <v>50</v>
      </c>
    </row>
    <row r="331" spans="1:5" ht="12.75">
      <c r="A331" s="37" t="s">
        <v>55</v>
      </c>
      <c r="E331" s="38" t="s">
        <v>36</v>
      </c>
    </row>
    <row r="332" spans="1:5" ht="12.75">
      <c r="A332" t="s">
        <v>56</v>
      </c>
      <c r="E332" s="36" t="s">
        <v>50</v>
      </c>
    </row>
    <row r="333" spans="1:16" ht="12.75">
      <c r="A333" s="24" t="s">
        <v>48</v>
      </c>
      <c s="29" t="s">
        <v>460</v>
      </c>
      <c s="29" t="s">
        <v>461</v>
      </c>
      <c s="24" t="s">
        <v>50</v>
      </c>
      <c s="30" t="s">
        <v>462</v>
      </c>
      <c s="31" t="s">
        <v>202</v>
      </c>
      <c s="32">
        <v>4</v>
      </c>
      <c s="33">
        <v>0</v>
      </c>
      <c s="34">
        <f>ROUND(ROUND(H333,2)*ROUND(G333,3),2)</f>
      </c>
      <c r="O333">
        <f>(I333*21)/100</f>
      </c>
      <c t="s">
        <v>26</v>
      </c>
    </row>
    <row r="334" spans="1:5" ht="12.75">
      <c r="A334" s="35" t="s">
        <v>53</v>
      </c>
      <c r="E334" s="36" t="s">
        <v>50</v>
      </c>
    </row>
    <row r="335" spans="1:5" ht="12.75">
      <c r="A335" s="37" t="s">
        <v>55</v>
      </c>
      <c r="E335" s="38" t="s">
        <v>36</v>
      </c>
    </row>
    <row r="336" spans="1:5" ht="12.75">
      <c r="A336" t="s">
        <v>56</v>
      </c>
      <c r="E336" s="36" t="s">
        <v>50</v>
      </c>
    </row>
    <row r="337" spans="1:16" ht="12.75">
      <c r="A337" s="24" t="s">
        <v>48</v>
      </c>
      <c s="29" t="s">
        <v>463</v>
      </c>
      <c s="29" t="s">
        <v>464</v>
      </c>
      <c s="24" t="s">
        <v>50</v>
      </c>
      <c s="30" t="s">
        <v>465</v>
      </c>
      <c s="31" t="s">
        <v>202</v>
      </c>
      <c s="32">
        <v>4</v>
      </c>
      <c s="33">
        <v>0</v>
      </c>
      <c s="34">
        <f>ROUND(ROUND(H337,2)*ROUND(G337,3),2)</f>
      </c>
      <c r="O337">
        <f>(I337*21)/100</f>
      </c>
      <c t="s">
        <v>26</v>
      </c>
    </row>
    <row r="338" spans="1:5" ht="12.75">
      <c r="A338" s="35" t="s">
        <v>53</v>
      </c>
      <c r="E338" s="36" t="s">
        <v>50</v>
      </c>
    </row>
    <row r="339" spans="1:5" ht="12.75">
      <c r="A339" s="37" t="s">
        <v>55</v>
      </c>
      <c r="E339" s="38" t="s">
        <v>36</v>
      </c>
    </row>
    <row r="340" spans="1:5" ht="12.75">
      <c r="A340" t="s">
        <v>56</v>
      </c>
      <c r="E340" s="36" t="s">
        <v>50</v>
      </c>
    </row>
    <row r="341" spans="1:16" ht="12.75">
      <c r="A341" s="24" t="s">
        <v>48</v>
      </c>
      <c s="29" t="s">
        <v>466</v>
      </c>
      <c s="29" t="s">
        <v>467</v>
      </c>
      <c s="24" t="s">
        <v>50</v>
      </c>
      <c s="30" t="s">
        <v>468</v>
      </c>
      <c s="31" t="s">
        <v>202</v>
      </c>
      <c s="32">
        <v>2</v>
      </c>
      <c s="33">
        <v>0</v>
      </c>
      <c s="34">
        <f>ROUND(ROUND(H341,2)*ROUND(G341,3),2)</f>
      </c>
      <c r="O341">
        <f>(I341*21)/100</f>
      </c>
      <c t="s">
        <v>26</v>
      </c>
    </row>
    <row r="342" spans="1:5" ht="12.75">
      <c r="A342" s="35" t="s">
        <v>53</v>
      </c>
      <c r="E342" s="36" t="s">
        <v>50</v>
      </c>
    </row>
    <row r="343" spans="1:5" ht="12.75">
      <c r="A343" s="37" t="s">
        <v>55</v>
      </c>
      <c r="E343" s="38" t="s">
        <v>26</v>
      </c>
    </row>
    <row r="344" spans="1:5" ht="12.75">
      <c r="A344" t="s">
        <v>56</v>
      </c>
      <c r="E344" s="36" t="s">
        <v>50</v>
      </c>
    </row>
    <row r="345" spans="1:16" ht="12.75">
      <c r="A345" s="24" t="s">
        <v>48</v>
      </c>
      <c s="29" t="s">
        <v>469</v>
      </c>
      <c s="29" t="s">
        <v>470</v>
      </c>
      <c s="24" t="s">
        <v>50</v>
      </c>
      <c s="30" t="s">
        <v>471</v>
      </c>
      <c s="31" t="s">
        <v>202</v>
      </c>
      <c s="32">
        <v>2</v>
      </c>
      <c s="33">
        <v>0</v>
      </c>
      <c s="34">
        <f>ROUND(ROUND(H345,2)*ROUND(G345,3),2)</f>
      </c>
      <c r="O345">
        <f>(I345*21)/100</f>
      </c>
      <c t="s">
        <v>26</v>
      </c>
    </row>
    <row r="346" spans="1:5" ht="12.75">
      <c r="A346" s="35" t="s">
        <v>53</v>
      </c>
      <c r="E346" s="36" t="s">
        <v>50</v>
      </c>
    </row>
    <row r="347" spans="1:5" ht="12.75">
      <c r="A347" s="37" t="s">
        <v>55</v>
      </c>
      <c r="E347" s="38" t="s">
        <v>26</v>
      </c>
    </row>
    <row r="348" spans="1:5" ht="12.75">
      <c r="A348" t="s">
        <v>56</v>
      </c>
      <c r="E348" s="36" t="s">
        <v>50</v>
      </c>
    </row>
    <row r="349" spans="1:16" ht="12.75">
      <c r="A349" s="24" t="s">
        <v>48</v>
      </c>
      <c s="29" t="s">
        <v>472</v>
      </c>
      <c s="29" t="s">
        <v>473</v>
      </c>
      <c s="24" t="s">
        <v>50</v>
      </c>
      <c s="30" t="s">
        <v>474</v>
      </c>
      <c s="31" t="s">
        <v>202</v>
      </c>
      <c s="32">
        <v>2</v>
      </c>
      <c s="33">
        <v>0</v>
      </c>
      <c s="34">
        <f>ROUND(ROUND(H349,2)*ROUND(G349,3),2)</f>
      </c>
      <c r="O349">
        <f>(I349*21)/100</f>
      </c>
      <c t="s">
        <v>26</v>
      </c>
    </row>
    <row r="350" spans="1:5" ht="12.75">
      <c r="A350" s="35" t="s">
        <v>53</v>
      </c>
      <c r="E350" s="36" t="s">
        <v>50</v>
      </c>
    </row>
    <row r="351" spans="1:5" ht="12.75">
      <c r="A351" s="37" t="s">
        <v>55</v>
      </c>
      <c r="E351" s="38" t="s">
        <v>26</v>
      </c>
    </row>
    <row r="352" spans="1:5" ht="12.75">
      <c r="A352" t="s">
        <v>56</v>
      </c>
      <c r="E352" s="36" t="s">
        <v>50</v>
      </c>
    </row>
    <row r="353" spans="1:16" ht="12.75">
      <c r="A353" s="24" t="s">
        <v>48</v>
      </c>
      <c s="29" t="s">
        <v>475</v>
      </c>
      <c s="29" t="s">
        <v>476</v>
      </c>
      <c s="24" t="s">
        <v>50</v>
      </c>
      <c s="30" t="s">
        <v>477</v>
      </c>
      <c s="31" t="s">
        <v>202</v>
      </c>
      <c s="32">
        <v>2</v>
      </c>
      <c s="33">
        <v>0</v>
      </c>
      <c s="34">
        <f>ROUND(ROUND(H353,2)*ROUND(G353,3),2)</f>
      </c>
      <c r="O353">
        <f>(I353*21)/100</f>
      </c>
      <c t="s">
        <v>26</v>
      </c>
    </row>
    <row r="354" spans="1:5" ht="12.75">
      <c r="A354" s="35" t="s">
        <v>53</v>
      </c>
      <c r="E354" s="36" t="s">
        <v>50</v>
      </c>
    </row>
    <row r="355" spans="1:5" ht="12.75">
      <c r="A355" s="37" t="s">
        <v>55</v>
      </c>
      <c r="E355" s="38" t="s">
        <v>26</v>
      </c>
    </row>
    <row r="356" spans="1:5" ht="12.75">
      <c r="A356" t="s">
        <v>56</v>
      </c>
      <c r="E356" s="36" t="s">
        <v>50</v>
      </c>
    </row>
    <row r="357" spans="1:16" ht="12.75">
      <c r="A357" s="24" t="s">
        <v>48</v>
      </c>
      <c s="29" t="s">
        <v>478</v>
      </c>
      <c s="29" t="s">
        <v>479</v>
      </c>
      <c s="24" t="s">
        <v>50</v>
      </c>
      <c s="30" t="s">
        <v>480</v>
      </c>
      <c s="31" t="s">
        <v>202</v>
      </c>
      <c s="32">
        <v>2</v>
      </c>
      <c s="33">
        <v>0</v>
      </c>
      <c s="34">
        <f>ROUND(ROUND(H357,2)*ROUND(G357,3),2)</f>
      </c>
      <c r="O357">
        <f>(I357*21)/100</f>
      </c>
      <c t="s">
        <v>26</v>
      </c>
    </row>
    <row r="358" spans="1:5" ht="12.75">
      <c r="A358" s="35" t="s">
        <v>53</v>
      </c>
      <c r="E358" s="36" t="s">
        <v>50</v>
      </c>
    </row>
    <row r="359" spans="1:5" ht="12.75">
      <c r="A359" s="37" t="s">
        <v>55</v>
      </c>
      <c r="E359" s="38" t="s">
        <v>26</v>
      </c>
    </row>
    <row r="360" spans="1:5" ht="12.75">
      <c r="A360" t="s">
        <v>56</v>
      </c>
      <c r="E360" s="36" t="s">
        <v>50</v>
      </c>
    </row>
    <row r="361" spans="1:16" ht="12.75">
      <c r="A361" s="24" t="s">
        <v>48</v>
      </c>
      <c s="29" t="s">
        <v>481</v>
      </c>
      <c s="29" t="s">
        <v>482</v>
      </c>
      <c s="24" t="s">
        <v>50</v>
      </c>
      <c s="30" t="s">
        <v>483</v>
      </c>
      <c s="31" t="s">
        <v>202</v>
      </c>
      <c s="32">
        <v>2</v>
      </c>
      <c s="33">
        <v>0</v>
      </c>
      <c s="34">
        <f>ROUND(ROUND(H361,2)*ROUND(G361,3),2)</f>
      </c>
      <c r="O361">
        <f>(I361*21)/100</f>
      </c>
      <c t="s">
        <v>26</v>
      </c>
    </row>
    <row r="362" spans="1:5" ht="12.75">
      <c r="A362" s="35" t="s">
        <v>53</v>
      </c>
      <c r="E362" s="36" t="s">
        <v>50</v>
      </c>
    </row>
    <row r="363" spans="1:5" ht="12.75">
      <c r="A363" s="37" t="s">
        <v>55</v>
      </c>
      <c r="E363" s="38" t="s">
        <v>26</v>
      </c>
    </row>
    <row r="364" spans="1:5" ht="12.75">
      <c r="A364" t="s">
        <v>56</v>
      </c>
      <c r="E364" s="36" t="s">
        <v>50</v>
      </c>
    </row>
    <row r="365" spans="1:16" ht="12.75">
      <c r="A365" s="24" t="s">
        <v>48</v>
      </c>
      <c s="29" t="s">
        <v>484</v>
      </c>
      <c s="29" t="s">
        <v>485</v>
      </c>
      <c s="24" t="s">
        <v>50</v>
      </c>
      <c s="30" t="s">
        <v>486</v>
      </c>
      <c s="31" t="s">
        <v>239</v>
      </c>
      <c s="32">
        <v>13.52</v>
      </c>
      <c s="33">
        <v>0</v>
      </c>
      <c s="34">
        <f>ROUND(ROUND(H365,2)*ROUND(G365,3),2)</f>
      </c>
      <c r="O365">
        <f>(I365*21)/100</f>
      </c>
      <c t="s">
        <v>26</v>
      </c>
    </row>
    <row r="366" spans="1:5" ht="12.75">
      <c r="A366" s="35" t="s">
        <v>53</v>
      </c>
      <c r="E366" s="36" t="s">
        <v>50</v>
      </c>
    </row>
    <row r="367" spans="1:5" ht="12.75">
      <c r="A367" s="37" t="s">
        <v>55</v>
      </c>
      <c r="E367" s="38" t="s">
        <v>487</v>
      </c>
    </row>
    <row r="368" spans="1:5" ht="12.75">
      <c r="A368" t="s">
        <v>56</v>
      </c>
      <c r="E368" s="36" t="s">
        <v>50</v>
      </c>
    </row>
    <row r="369" spans="1:16" ht="25.5">
      <c r="A369" s="24" t="s">
        <v>48</v>
      </c>
      <c s="29" t="s">
        <v>488</v>
      </c>
      <c s="29" t="s">
        <v>489</v>
      </c>
      <c s="24" t="s">
        <v>50</v>
      </c>
      <c s="30" t="s">
        <v>490</v>
      </c>
      <c s="31" t="s">
        <v>239</v>
      </c>
      <c s="32">
        <v>13.52</v>
      </c>
      <c s="33">
        <v>0</v>
      </c>
      <c s="34">
        <f>ROUND(ROUND(H369,2)*ROUND(G369,3),2)</f>
      </c>
      <c r="O369">
        <f>(I369*21)/100</f>
      </c>
      <c t="s">
        <v>26</v>
      </c>
    </row>
    <row r="370" spans="1:5" ht="25.5">
      <c r="A370" s="35" t="s">
        <v>53</v>
      </c>
      <c r="E370" s="36" t="s">
        <v>491</v>
      </c>
    </row>
    <row r="371" spans="1:5" ht="12.75">
      <c r="A371" s="37" t="s">
        <v>55</v>
      </c>
      <c r="E371" s="38" t="s">
        <v>492</v>
      </c>
    </row>
    <row r="372" spans="1:5" ht="12.75">
      <c r="A372" t="s">
        <v>56</v>
      </c>
      <c r="E372" s="36" t="s">
        <v>50</v>
      </c>
    </row>
    <row r="373" spans="1:16" ht="12.75">
      <c r="A373" s="24" t="s">
        <v>48</v>
      </c>
      <c s="29" t="s">
        <v>493</v>
      </c>
      <c s="29" t="s">
        <v>494</v>
      </c>
      <c s="24" t="s">
        <v>50</v>
      </c>
      <c s="30" t="s">
        <v>495</v>
      </c>
      <c s="31" t="s">
        <v>239</v>
      </c>
      <c s="32">
        <v>28.2</v>
      </c>
      <c s="33">
        <v>0</v>
      </c>
      <c s="34">
        <f>ROUND(ROUND(H373,2)*ROUND(G373,3),2)</f>
      </c>
      <c r="O373">
        <f>(I373*21)/100</f>
      </c>
      <c t="s">
        <v>26</v>
      </c>
    </row>
    <row r="374" spans="1:5" ht="25.5">
      <c r="A374" s="35" t="s">
        <v>53</v>
      </c>
      <c r="E374" s="36" t="s">
        <v>496</v>
      </c>
    </row>
    <row r="375" spans="1:5" ht="12.75">
      <c r="A375" s="37" t="s">
        <v>55</v>
      </c>
      <c r="E375" s="38" t="s">
        <v>497</v>
      </c>
    </row>
    <row r="376" spans="1:5" ht="12.75">
      <c r="A376" t="s">
        <v>56</v>
      </c>
      <c r="E376" s="36" t="s">
        <v>50</v>
      </c>
    </row>
    <row r="377" spans="1:16" ht="12.75">
      <c r="A377" s="24" t="s">
        <v>48</v>
      </c>
      <c s="29" t="s">
        <v>498</v>
      </c>
      <c s="29" t="s">
        <v>499</v>
      </c>
      <c s="24" t="s">
        <v>50</v>
      </c>
      <c s="30" t="s">
        <v>500</v>
      </c>
      <c s="31" t="s">
        <v>111</v>
      </c>
      <c s="32">
        <v>0.95</v>
      </c>
      <c s="33">
        <v>0</v>
      </c>
      <c s="34">
        <f>ROUND(ROUND(H377,2)*ROUND(G377,3),2)</f>
      </c>
      <c r="O377">
        <f>(I377*21)/100</f>
      </c>
      <c t="s">
        <v>26</v>
      </c>
    </row>
    <row r="378" spans="1:5" ht="25.5">
      <c r="A378" s="35" t="s">
        <v>53</v>
      </c>
      <c r="E378" s="36" t="s">
        <v>501</v>
      </c>
    </row>
    <row r="379" spans="1:5" ht="25.5">
      <c r="A379" s="37" t="s">
        <v>55</v>
      </c>
      <c r="E379" s="38" t="s">
        <v>502</v>
      </c>
    </row>
    <row r="380" spans="1:5" ht="12.75">
      <c r="A380" t="s">
        <v>56</v>
      </c>
      <c r="E380" s="36" t="s">
        <v>50</v>
      </c>
    </row>
    <row r="381" spans="1:16" ht="12.75">
      <c r="A381" s="24" t="s">
        <v>48</v>
      </c>
      <c s="29" t="s">
        <v>503</v>
      </c>
      <c s="29" t="s">
        <v>504</v>
      </c>
      <c s="24" t="s">
        <v>50</v>
      </c>
      <c s="30" t="s">
        <v>505</v>
      </c>
      <c s="31" t="s">
        <v>111</v>
      </c>
      <c s="32">
        <v>4.988</v>
      </c>
      <c s="33">
        <v>0</v>
      </c>
      <c s="34">
        <f>ROUND(ROUND(H381,2)*ROUND(G381,3),2)</f>
      </c>
      <c r="O381">
        <f>(I381*21)/100</f>
      </c>
      <c t="s">
        <v>26</v>
      </c>
    </row>
    <row r="382" spans="1:5" ht="25.5">
      <c r="A382" s="35" t="s">
        <v>53</v>
      </c>
      <c r="E382" s="36" t="s">
        <v>506</v>
      </c>
    </row>
    <row r="383" spans="1:5" ht="25.5">
      <c r="A383" s="37" t="s">
        <v>55</v>
      </c>
      <c r="E383" s="38" t="s">
        <v>507</v>
      </c>
    </row>
    <row r="384" spans="1:5" ht="12.75">
      <c r="A384" t="s">
        <v>56</v>
      </c>
      <c r="E384" s="36" t="s">
        <v>50</v>
      </c>
    </row>
    <row r="385" spans="1:16" ht="12.75">
      <c r="A385" s="24" t="s">
        <v>48</v>
      </c>
      <c s="29" t="s">
        <v>508</v>
      </c>
      <c s="29" t="s">
        <v>509</v>
      </c>
      <c s="24" t="s">
        <v>50</v>
      </c>
      <c s="30" t="s">
        <v>510</v>
      </c>
      <c s="31" t="s">
        <v>202</v>
      </c>
      <c s="32">
        <v>4</v>
      </c>
      <c s="33">
        <v>0</v>
      </c>
      <c s="34">
        <f>ROUND(ROUND(H385,2)*ROUND(G385,3),2)</f>
      </c>
      <c r="O385">
        <f>(I385*21)/100</f>
      </c>
      <c t="s">
        <v>26</v>
      </c>
    </row>
    <row r="386" spans="1:5" ht="25.5">
      <c r="A386" s="35" t="s">
        <v>53</v>
      </c>
      <c r="E386" s="36" t="s">
        <v>511</v>
      </c>
    </row>
    <row r="387" spans="1:5" ht="12.75">
      <c r="A387" s="37" t="s">
        <v>55</v>
      </c>
      <c r="E387" s="38" t="s">
        <v>512</v>
      </c>
    </row>
    <row r="388" spans="1:5" ht="12.75">
      <c r="A388" t="s">
        <v>56</v>
      </c>
      <c r="E388" s="36" t="s">
        <v>50</v>
      </c>
    </row>
    <row r="389" spans="1:16" ht="12.75">
      <c r="A389" s="24" t="s">
        <v>48</v>
      </c>
      <c s="29" t="s">
        <v>513</v>
      </c>
      <c s="29" t="s">
        <v>514</v>
      </c>
      <c s="24" t="s">
        <v>50</v>
      </c>
      <c s="30" t="s">
        <v>515</v>
      </c>
      <c s="31" t="s">
        <v>111</v>
      </c>
      <c s="32">
        <v>7.5</v>
      </c>
      <c s="33">
        <v>0</v>
      </c>
      <c s="34">
        <f>ROUND(ROUND(H389,2)*ROUND(G389,3),2)</f>
      </c>
      <c r="O389">
        <f>(I389*21)/100</f>
      </c>
      <c t="s">
        <v>26</v>
      </c>
    </row>
    <row r="390" spans="1:5" ht="25.5">
      <c r="A390" s="35" t="s">
        <v>53</v>
      </c>
      <c r="E390" s="36" t="s">
        <v>516</v>
      </c>
    </row>
    <row r="391" spans="1:5" ht="25.5">
      <c r="A391" s="37" t="s">
        <v>55</v>
      </c>
      <c r="E391" s="38" t="s">
        <v>517</v>
      </c>
    </row>
    <row r="392" spans="1:5" ht="12.75">
      <c r="A392" t="s">
        <v>56</v>
      </c>
      <c r="E392" s="36" t="s">
        <v>50</v>
      </c>
    </row>
    <row r="393" spans="1:16" ht="12.75">
      <c r="A393" s="24" t="s">
        <v>48</v>
      </c>
      <c s="29" t="s">
        <v>518</v>
      </c>
      <c s="29" t="s">
        <v>519</v>
      </c>
      <c s="24" t="s">
        <v>50</v>
      </c>
      <c s="30" t="s">
        <v>520</v>
      </c>
      <c s="31" t="s">
        <v>202</v>
      </c>
      <c s="32">
        <v>2</v>
      </c>
      <c s="33">
        <v>0</v>
      </c>
      <c s="34">
        <f>ROUND(ROUND(H393,2)*ROUND(G393,3),2)</f>
      </c>
      <c r="O393">
        <f>(I393*21)/100</f>
      </c>
      <c t="s">
        <v>26</v>
      </c>
    </row>
    <row r="394" spans="1:5" ht="25.5">
      <c r="A394" s="35" t="s">
        <v>53</v>
      </c>
      <c r="E394" s="36" t="s">
        <v>521</v>
      </c>
    </row>
    <row r="395" spans="1:5" ht="12.75">
      <c r="A395" s="37" t="s">
        <v>55</v>
      </c>
      <c r="E395" s="38" t="s">
        <v>26</v>
      </c>
    </row>
    <row r="396" spans="1:5" ht="12.75">
      <c r="A396" t="s">
        <v>56</v>
      </c>
      <c r="E396" s="36" t="s">
        <v>50</v>
      </c>
    </row>
    <row r="397" spans="1:16" ht="12.75">
      <c r="A397" s="24" t="s">
        <v>48</v>
      </c>
      <c s="29" t="s">
        <v>522</v>
      </c>
      <c s="29" t="s">
        <v>523</v>
      </c>
      <c s="24" t="s">
        <v>50</v>
      </c>
      <c s="30" t="s">
        <v>524</v>
      </c>
      <c s="31" t="s">
        <v>148</v>
      </c>
      <c s="32">
        <v>21</v>
      </c>
      <c s="33">
        <v>0</v>
      </c>
      <c s="34">
        <f>ROUND(ROUND(H397,2)*ROUND(G397,3),2)</f>
      </c>
      <c r="O397">
        <f>(I397*21)/100</f>
      </c>
      <c t="s">
        <v>26</v>
      </c>
    </row>
    <row r="398" spans="1:5" ht="12.75">
      <c r="A398" s="35" t="s">
        <v>53</v>
      </c>
      <c r="E398" s="36" t="s">
        <v>525</v>
      </c>
    </row>
    <row r="399" spans="1:5" ht="12.75">
      <c r="A399" s="37" t="s">
        <v>55</v>
      </c>
      <c r="E399" s="38" t="s">
        <v>151</v>
      </c>
    </row>
    <row r="400" spans="1:5" ht="12.75">
      <c r="A400" t="s">
        <v>56</v>
      </c>
      <c r="E400" s="36" t="s">
        <v>50</v>
      </c>
    </row>
    <row r="401" spans="1:16" ht="12.75">
      <c r="A401" s="24" t="s">
        <v>48</v>
      </c>
      <c s="29" t="s">
        <v>526</v>
      </c>
      <c s="29" t="s">
        <v>527</v>
      </c>
      <c s="24" t="s">
        <v>50</v>
      </c>
      <c s="30" t="s">
        <v>528</v>
      </c>
      <c s="31" t="s">
        <v>115</v>
      </c>
      <c s="32">
        <v>1.7</v>
      </c>
      <c s="33">
        <v>0</v>
      </c>
      <c s="34">
        <f>ROUND(ROUND(H401,2)*ROUND(G401,3),2)</f>
      </c>
      <c r="O401">
        <f>(I401*21)/100</f>
      </c>
      <c t="s">
        <v>26</v>
      </c>
    </row>
    <row r="402" spans="1:5" ht="12.75">
      <c r="A402" s="35" t="s">
        <v>53</v>
      </c>
      <c r="E402" s="36" t="s">
        <v>529</v>
      </c>
    </row>
    <row r="403" spans="1:5" ht="12.75">
      <c r="A403" s="37" t="s">
        <v>55</v>
      </c>
      <c r="E403" s="38" t="s">
        <v>530</v>
      </c>
    </row>
    <row r="404" spans="1:5" ht="12.75">
      <c r="A404" t="s">
        <v>56</v>
      </c>
      <c r="E404" s="36" t="s">
        <v>50</v>
      </c>
    </row>
    <row r="405" spans="1:16" ht="12.75">
      <c r="A405" s="24" t="s">
        <v>48</v>
      </c>
      <c s="29" t="s">
        <v>531</v>
      </c>
      <c s="29" t="s">
        <v>532</v>
      </c>
      <c s="24" t="s">
        <v>50</v>
      </c>
      <c s="30" t="s">
        <v>533</v>
      </c>
      <c s="31" t="s">
        <v>202</v>
      </c>
      <c s="32">
        <v>4</v>
      </c>
      <c s="33">
        <v>0</v>
      </c>
      <c s="34">
        <f>ROUND(ROUND(H405,2)*ROUND(G405,3),2)</f>
      </c>
      <c r="O405">
        <f>(I405*21)/100</f>
      </c>
      <c t="s">
        <v>26</v>
      </c>
    </row>
    <row r="406" spans="1:5" ht="12.75">
      <c r="A406" s="35" t="s">
        <v>53</v>
      </c>
      <c r="E406" s="36" t="s">
        <v>534</v>
      </c>
    </row>
    <row r="407" spans="1:5" ht="12.75">
      <c r="A407" s="37" t="s">
        <v>55</v>
      </c>
      <c r="E407" s="38" t="s">
        <v>535</v>
      </c>
    </row>
    <row r="408" spans="1:5" ht="12.75">
      <c r="A408" t="s">
        <v>56</v>
      </c>
      <c r="E408" s="36" t="s">
        <v>50</v>
      </c>
    </row>
    <row r="409" spans="1:16" ht="25.5">
      <c r="A409" s="24" t="s">
        <v>48</v>
      </c>
      <c s="29" t="s">
        <v>536</v>
      </c>
      <c s="29" t="s">
        <v>537</v>
      </c>
      <c s="24" t="s">
        <v>50</v>
      </c>
      <c s="30" t="s">
        <v>538</v>
      </c>
      <c s="31" t="s">
        <v>202</v>
      </c>
      <c s="32">
        <v>3</v>
      </c>
      <c s="33">
        <v>0</v>
      </c>
      <c s="34">
        <f>ROUND(ROUND(H409,2)*ROUND(G409,3),2)</f>
      </c>
      <c r="O409">
        <f>(I409*21)/100</f>
      </c>
      <c t="s">
        <v>26</v>
      </c>
    </row>
    <row r="410" spans="1:5" ht="25.5">
      <c r="A410" s="35" t="s">
        <v>53</v>
      </c>
      <c r="E410" s="36" t="s">
        <v>539</v>
      </c>
    </row>
    <row r="411" spans="1:5" ht="12.75">
      <c r="A411" s="37" t="s">
        <v>55</v>
      </c>
      <c r="E411" s="38" t="s">
        <v>540</v>
      </c>
    </row>
    <row r="412" spans="1:5" ht="12.75">
      <c r="A412" t="s">
        <v>56</v>
      </c>
      <c r="E412" s="36" t="s">
        <v>50</v>
      </c>
    </row>
    <row r="413" spans="1:16" ht="25.5">
      <c r="A413" s="24" t="s">
        <v>48</v>
      </c>
      <c s="29" t="s">
        <v>541</v>
      </c>
      <c s="29" t="s">
        <v>542</v>
      </c>
      <c s="24" t="s">
        <v>50</v>
      </c>
      <c s="30" t="s">
        <v>543</v>
      </c>
      <c s="31" t="s">
        <v>202</v>
      </c>
      <c s="32">
        <v>3</v>
      </c>
      <c s="33">
        <v>0</v>
      </c>
      <c s="34">
        <f>ROUND(ROUND(H413,2)*ROUND(G413,3),2)</f>
      </c>
      <c r="O413">
        <f>(I413*21)/100</f>
      </c>
      <c t="s">
        <v>26</v>
      </c>
    </row>
    <row r="414" spans="1:5" ht="12.75">
      <c r="A414" s="35" t="s">
        <v>53</v>
      </c>
      <c r="E414" s="36" t="s">
        <v>544</v>
      </c>
    </row>
    <row r="415" spans="1:5" ht="38.25">
      <c r="A415" s="37" t="s">
        <v>55</v>
      </c>
      <c r="E415" s="38" t="s">
        <v>545</v>
      </c>
    </row>
    <row r="416" spans="1:5" ht="12.75">
      <c r="A416" t="s">
        <v>56</v>
      </c>
      <c r="E416" s="36" t="s">
        <v>50</v>
      </c>
    </row>
    <row r="417" spans="1:16" ht="12.75">
      <c r="A417" s="24" t="s">
        <v>48</v>
      </c>
      <c s="29" t="s">
        <v>546</v>
      </c>
      <c s="29" t="s">
        <v>547</v>
      </c>
      <c s="24" t="s">
        <v>50</v>
      </c>
      <c s="30" t="s">
        <v>548</v>
      </c>
      <c s="31" t="s">
        <v>202</v>
      </c>
      <c s="32">
        <v>4</v>
      </c>
      <c s="33">
        <v>0</v>
      </c>
      <c s="34">
        <f>ROUND(ROUND(H417,2)*ROUND(G417,3),2)</f>
      </c>
      <c r="O417">
        <f>(I417*21)/100</f>
      </c>
      <c t="s">
        <v>26</v>
      </c>
    </row>
    <row r="418" spans="1:5" ht="12.75">
      <c r="A418" s="35" t="s">
        <v>53</v>
      </c>
      <c r="E418" s="36" t="s">
        <v>549</v>
      </c>
    </row>
    <row r="419" spans="1:5" ht="12.75">
      <c r="A419" s="37" t="s">
        <v>55</v>
      </c>
      <c r="E419" s="38" t="s">
        <v>36</v>
      </c>
    </row>
    <row r="420" spans="1:5" ht="12.75">
      <c r="A420" t="s">
        <v>56</v>
      </c>
      <c r="E420" s="36" t="s">
        <v>50</v>
      </c>
    </row>
    <row r="421" spans="1:16" ht="12.75">
      <c r="A421" s="24" t="s">
        <v>48</v>
      </c>
      <c s="29" t="s">
        <v>550</v>
      </c>
      <c s="29" t="s">
        <v>551</v>
      </c>
      <c s="24" t="s">
        <v>50</v>
      </c>
      <c s="30" t="s">
        <v>552</v>
      </c>
      <c s="31" t="s">
        <v>202</v>
      </c>
      <c s="32">
        <v>1</v>
      </c>
      <c s="33">
        <v>0</v>
      </c>
      <c s="34">
        <f>ROUND(ROUND(H421,2)*ROUND(G421,3),2)</f>
      </c>
      <c r="O421">
        <f>(I421*21)/100</f>
      </c>
      <c t="s">
        <v>26</v>
      </c>
    </row>
    <row r="422" spans="1:5" ht="12.75">
      <c r="A422" s="35" t="s">
        <v>53</v>
      </c>
      <c r="E422" s="36" t="s">
        <v>553</v>
      </c>
    </row>
    <row r="423" spans="1:5" ht="12.75">
      <c r="A423" s="37" t="s">
        <v>55</v>
      </c>
      <c r="E423" s="38" t="s">
        <v>32</v>
      </c>
    </row>
    <row r="424" spans="1:5" ht="12.75">
      <c r="A424" t="s">
        <v>56</v>
      </c>
      <c r="E424" s="36" t="s">
        <v>50</v>
      </c>
    </row>
    <row r="425" spans="1:16" ht="12.75">
      <c r="A425" s="24" t="s">
        <v>48</v>
      </c>
      <c s="29" t="s">
        <v>554</v>
      </c>
      <c s="29" t="s">
        <v>555</v>
      </c>
      <c s="24" t="s">
        <v>50</v>
      </c>
      <c s="30" t="s">
        <v>556</v>
      </c>
      <c s="31" t="s">
        <v>202</v>
      </c>
      <c s="32">
        <v>3</v>
      </c>
      <c s="33">
        <v>0</v>
      </c>
      <c s="34">
        <f>ROUND(ROUND(H425,2)*ROUND(G425,3),2)</f>
      </c>
      <c r="O425">
        <f>(I425*21)/100</f>
      </c>
      <c t="s">
        <v>26</v>
      </c>
    </row>
    <row r="426" spans="1:5" ht="12.75">
      <c r="A426" s="35" t="s">
        <v>53</v>
      </c>
      <c r="E426" s="36" t="s">
        <v>50</v>
      </c>
    </row>
    <row r="427" spans="1:5" ht="12.75">
      <c r="A427" s="37" t="s">
        <v>55</v>
      </c>
      <c r="E427" s="38" t="s">
        <v>25</v>
      </c>
    </row>
    <row r="428" spans="1:5" ht="12.75">
      <c r="A428" t="s">
        <v>56</v>
      </c>
      <c r="E428" s="36" t="s">
        <v>50</v>
      </c>
    </row>
    <row r="429" spans="1:16" ht="12.75">
      <c r="A429" s="24" t="s">
        <v>48</v>
      </c>
      <c s="29" t="s">
        <v>557</v>
      </c>
      <c s="29" t="s">
        <v>558</v>
      </c>
      <c s="24" t="s">
        <v>50</v>
      </c>
      <c s="30" t="s">
        <v>559</v>
      </c>
      <c s="31" t="s">
        <v>202</v>
      </c>
      <c s="32">
        <v>4</v>
      </c>
      <c s="33">
        <v>0</v>
      </c>
      <c s="34">
        <f>ROUND(ROUND(H429,2)*ROUND(G429,3),2)</f>
      </c>
      <c r="O429">
        <f>(I429*21)/100</f>
      </c>
      <c t="s">
        <v>26</v>
      </c>
    </row>
    <row r="430" spans="1:5" ht="12.75">
      <c r="A430" s="35" t="s">
        <v>53</v>
      </c>
      <c r="E430" s="36" t="s">
        <v>560</v>
      </c>
    </row>
    <row r="431" spans="1:5" ht="12.75">
      <c r="A431" s="37" t="s">
        <v>55</v>
      </c>
      <c r="E431" s="38" t="s">
        <v>36</v>
      </c>
    </row>
    <row r="432" spans="1:5" ht="12.75">
      <c r="A432" t="s">
        <v>56</v>
      </c>
      <c r="E432" s="36" t="s">
        <v>50</v>
      </c>
    </row>
    <row r="433" spans="1:16" ht="12.75">
      <c r="A433" s="24" t="s">
        <v>48</v>
      </c>
      <c s="29" t="s">
        <v>561</v>
      </c>
      <c s="29" t="s">
        <v>562</v>
      </c>
      <c s="24" t="s">
        <v>50</v>
      </c>
      <c s="30" t="s">
        <v>563</v>
      </c>
      <c s="31" t="s">
        <v>202</v>
      </c>
      <c s="32">
        <v>2</v>
      </c>
      <c s="33">
        <v>0</v>
      </c>
      <c s="34">
        <f>ROUND(ROUND(H433,2)*ROUND(G433,3),2)</f>
      </c>
      <c r="O433">
        <f>(I433*21)/100</f>
      </c>
      <c t="s">
        <v>26</v>
      </c>
    </row>
    <row r="434" spans="1:5" ht="12.75">
      <c r="A434" s="35" t="s">
        <v>53</v>
      </c>
      <c r="E434" s="36" t="s">
        <v>564</v>
      </c>
    </row>
    <row r="435" spans="1:5" ht="12.75">
      <c r="A435" s="37" t="s">
        <v>55</v>
      </c>
      <c r="E435" s="38" t="s">
        <v>26</v>
      </c>
    </row>
    <row r="436" spans="1:5" ht="12.75">
      <c r="A436" t="s">
        <v>56</v>
      </c>
      <c r="E436" s="36" t="s">
        <v>50</v>
      </c>
    </row>
    <row r="437" spans="1:16" ht="12.75">
      <c r="A437" s="24" t="s">
        <v>48</v>
      </c>
      <c s="29" t="s">
        <v>565</v>
      </c>
      <c s="29" t="s">
        <v>566</v>
      </c>
      <c s="24" t="s">
        <v>50</v>
      </c>
      <c s="30" t="s">
        <v>567</v>
      </c>
      <c s="31" t="s">
        <v>202</v>
      </c>
      <c s="32">
        <v>1</v>
      </c>
      <c s="33">
        <v>0</v>
      </c>
      <c s="34">
        <f>ROUND(ROUND(H437,2)*ROUND(G437,3),2)</f>
      </c>
      <c r="O437">
        <f>(I437*21)/100</f>
      </c>
      <c t="s">
        <v>26</v>
      </c>
    </row>
    <row r="438" spans="1:5" ht="12.75">
      <c r="A438" s="35" t="s">
        <v>53</v>
      </c>
      <c r="E438" s="36" t="s">
        <v>50</v>
      </c>
    </row>
    <row r="439" spans="1:5" ht="12.75">
      <c r="A439" s="37" t="s">
        <v>55</v>
      </c>
      <c r="E439" s="38" t="s">
        <v>32</v>
      </c>
    </row>
    <row r="440" spans="1:5" ht="12.75">
      <c r="A440" t="s">
        <v>56</v>
      </c>
      <c r="E440" s="36" t="s">
        <v>50</v>
      </c>
    </row>
    <row r="441" spans="1:16" ht="12.75">
      <c r="A441" s="24" t="s">
        <v>48</v>
      </c>
      <c s="29" t="s">
        <v>568</v>
      </c>
      <c s="29" t="s">
        <v>569</v>
      </c>
      <c s="24" t="s">
        <v>50</v>
      </c>
      <c s="30" t="s">
        <v>570</v>
      </c>
      <c s="31" t="s">
        <v>202</v>
      </c>
      <c s="32">
        <v>3</v>
      </c>
      <c s="33">
        <v>0</v>
      </c>
      <c s="34">
        <f>ROUND(ROUND(H441,2)*ROUND(G441,3),2)</f>
      </c>
      <c r="O441">
        <f>(I441*21)/100</f>
      </c>
      <c t="s">
        <v>26</v>
      </c>
    </row>
    <row r="442" spans="1:5" ht="12.75">
      <c r="A442" s="35" t="s">
        <v>53</v>
      </c>
      <c r="E442" s="36" t="s">
        <v>50</v>
      </c>
    </row>
    <row r="443" spans="1:5" ht="12.75">
      <c r="A443" s="37" t="s">
        <v>55</v>
      </c>
      <c r="E443" s="38" t="s">
        <v>25</v>
      </c>
    </row>
    <row r="444" spans="1:5" ht="12.75">
      <c r="A444" t="s">
        <v>56</v>
      </c>
      <c r="E444" s="36" t="s">
        <v>50</v>
      </c>
    </row>
    <row r="445" spans="1:16" ht="12.75">
      <c r="A445" s="24" t="s">
        <v>48</v>
      </c>
      <c s="29" t="s">
        <v>571</v>
      </c>
      <c s="29" t="s">
        <v>572</v>
      </c>
      <c s="24" t="s">
        <v>50</v>
      </c>
      <c s="30" t="s">
        <v>573</v>
      </c>
      <c s="31" t="s">
        <v>202</v>
      </c>
      <c s="32">
        <v>2</v>
      </c>
      <c s="33">
        <v>0</v>
      </c>
      <c s="34">
        <f>ROUND(ROUND(H445,2)*ROUND(G445,3),2)</f>
      </c>
      <c r="O445">
        <f>(I445*21)/100</f>
      </c>
      <c t="s">
        <v>26</v>
      </c>
    </row>
    <row r="446" spans="1:5" ht="12.75">
      <c r="A446" s="35" t="s">
        <v>53</v>
      </c>
      <c r="E446" s="36" t="s">
        <v>574</v>
      </c>
    </row>
    <row r="447" spans="1:5" ht="12.75">
      <c r="A447" s="37" t="s">
        <v>55</v>
      </c>
      <c r="E447" s="38" t="s">
        <v>575</v>
      </c>
    </row>
    <row r="448" spans="1:5" ht="12.75">
      <c r="A448" t="s">
        <v>56</v>
      </c>
      <c r="E448" s="36" t="s">
        <v>50</v>
      </c>
    </row>
    <row r="449" spans="1:16" ht="12.75">
      <c r="A449" s="24" t="s">
        <v>48</v>
      </c>
      <c s="29" t="s">
        <v>576</v>
      </c>
      <c s="29" t="s">
        <v>577</v>
      </c>
      <c s="24" t="s">
        <v>50</v>
      </c>
      <c s="30" t="s">
        <v>578</v>
      </c>
      <c s="31" t="s">
        <v>202</v>
      </c>
      <c s="32">
        <v>1</v>
      </c>
      <c s="33">
        <v>0</v>
      </c>
      <c s="34">
        <f>ROUND(ROUND(H449,2)*ROUND(G449,3),2)</f>
      </c>
      <c r="O449">
        <f>(I449*21)/100</f>
      </c>
      <c t="s">
        <v>26</v>
      </c>
    </row>
    <row r="450" spans="1:5" ht="12.75">
      <c r="A450" s="35" t="s">
        <v>53</v>
      </c>
      <c r="E450" s="36" t="s">
        <v>50</v>
      </c>
    </row>
    <row r="451" spans="1:5" ht="12.75">
      <c r="A451" s="37" t="s">
        <v>55</v>
      </c>
      <c r="E451" s="38" t="s">
        <v>32</v>
      </c>
    </row>
    <row r="452" spans="1:5" ht="12.75">
      <c r="A452" t="s">
        <v>56</v>
      </c>
      <c r="E452" s="36" t="s">
        <v>50</v>
      </c>
    </row>
    <row r="453" spans="1:18" ht="12.75" customHeight="1">
      <c r="A453" s="6" t="s">
        <v>46</v>
      </c>
      <c s="6"/>
      <c s="43" t="s">
        <v>43</v>
      </c>
      <c s="6"/>
      <c s="27" t="s">
        <v>579</v>
      </c>
      <c s="6"/>
      <c s="6"/>
      <c s="6"/>
      <c s="44">
        <f>0+Q453</f>
      </c>
      <c r="O453">
        <f>0+R453</f>
      </c>
      <c r="Q453">
        <f>0+I454+I458+I462+I466+I470+I474+I478+I482+I486+I490+I494+I498+I502+I506+I510+I514+I518+I522+I526+I530+I534+I538+I542+I546+I550+I554+I558+I562+I566+I570+I574+I578+I582+I586+I590+I594+I598+I602+I606+I610+I614+I618+I622+I626+I630+I634+I638+I642+I646+I650+I654+I658+I662+I666+I670+I674</f>
      </c>
      <c>
        <f>0+O454+O458+O462+O466+O470+O474+O478+O482+O486+O490+O494+O498+O502+O506+O510+O514+O518+O522+O526+O530+O534+O538+O542+O546+O550+O554+O558+O562+O566+O570+O574+O578+O582+O586+O590+O594+O598+O602+O606+O610+O614+O618+O622+O626+O630+O634+O638+O642+O646+O650+O654+O658+O662+O666+O670+O674</f>
      </c>
    </row>
    <row r="454" spans="1:16" ht="12.75">
      <c r="A454" s="24" t="s">
        <v>48</v>
      </c>
      <c s="29" t="s">
        <v>38</v>
      </c>
      <c s="29" t="s">
        <v>580</v>
      </c>
      <c s="24" t="s">
        <v>50</v>
      </c>
      <c s="30" t="s">
        <v>581</v>
      </c>
      <c s="31" t="s">
        <v>148</v>
      </c>
      <c s="32">
        <v>128.68</v>
      </c>
      <c s="33">
        <v>0</v>
      </c>
      <c s="34">
        <f>ROUND(ROUND(H454,2)*ROUND(G454,3),2)</f>
      </c>
      <c r="O454">
        <f>(I454*21)/100</f>
      </c>
      <c t="s">
        <v>26</v>
      </c>
    </row>
    <row r="455" spans="1:5" ht="38.25">
      <c r="A455" s="35" t="s">
        <v>53</v>
      </c>
      <c r="E455" s="36" t="s">
        <v>582</v>
      </c>
    </row>
    <row r="456" spans="1:5" ht="38.25">
      <c r="A456" s="37" t="s">
        <v>55</v>
      </c>
      <c r="E456" s="38" t="s">
        <v>583</v>
      </c>
    </row>
    <row r="457" spans="1:5" ht="12.75">
      <c r="A457" t="s">
        <v>56</v>
      </c>
      <c r="E457" s="36" t="s">
        <v>50</v>
      </c>
    </row>
    <row r="458" spans="1:16" ht="12.75">
      <c r="A458" s="24" t="s">
        <v>48</v>
      </c>
      <c s="29" t="s">
        <v>40</v>
      </c>
      <c s="29" t="s">
        <v>584</v>
      </c>
      <c s="24" t="s">
        <v>50</v>
      </c>
      <c s="30" t="s">
        <v>585</v>
      </c>
      <c s="31" t="s">
        <v>148</v>
      </c>
      <c s="32">
        <v>94.8</v>
      </c>
      <c s="33">
        <v>0</v>
      </c>
      <c s="34">
        <f>ROUND(ROUND(H458,2)*ROUND(G458,3),2)</f>
      </c>
      <c r="O458">
        <f>(I458*21)/100</f>
      </c>
      <c t="s">
        <v>26</v>
      </c>
    </row>
    <row r="459" spans="1:5" ht="38.25">
      <c r="A459" s="35" t="s">
        <v>53</v>
      </c>
      <c r="E459" s="36" t="s">
        <v>586</v>
      </c>
    </row>
    <row r="460" spans="1:5" ht="38.25">
      <c r="A460" s="37" t="s">
        <v>55</v>
      </c>
      <c r="E460" s="38" t="s">
        <v>587</v>
      </c>
    </row>
    <row r="461" spans="1:5" ht="12.75">
      <c r="A461" t="s">
        <v>56</v>
      </c>
      <c r="E461" s="36" t="s">
        <v>50</v>
      </c>
    </row>
    <row r="462" spans="1:16" ht="12.75">
      <c r="A462" s="24" t="s">
        <v>48</v>
      </c>
      <c s="29" t="s">
        <v>86</v>
      </c>
      <c s="29" t="s">
        <v>588</v>
      </c>
      <c s="24" t="s">
        <v>50</v>
      </c>
      <c s="30" t="s">
        <v>589</v>
      </c>
      <c s="31" t="s">
        <v>148</v>
      </c>
      <c s="32">
        <v>18.13</v>
      </c>
      <c s="33">
        <v>0</v>
      </c>
      <c s="34">
        <f>ROUND(ROUND(H462,2)*ROUND(G462,3),2)</f>
      </c>
      <c r="O462">
        <f>(I462*21)/100</f>
      </c>
      <c t="s">
        <v>26</v>
      </c>
    </row>
    <row r="463" spans="1:5" ht="38.25">
      <c r="A463" s="35" t="s">
        <v>53</v>
      </c>
      <c r="E463" s="36" t="s">
        <v>590</v>
      </c>
    </row>
    <row r="464" spans="1:5" ht="38.25">
      <c r="A464" s="37" t="s">
        <v>55</v>
      </c>
      <c r="E464" s="38" t="s">
        <v>591</v>
      </c>
    </row>
    <row r="465" spans="1:5" ht="12.75">
      <c r="A465" t="s">
        <v>56</v>
      </c>
      <c r="E465" s="36" t="s">
        <v>50</v>
      </c>
    </row>
    <row r="466" spans="1:16" ht="12.75">
      <c r="A466" s="24" t="s">
        <v>48</v>
      </c>
      <c s="29" t="s">
        <v>89</v>
      </c>
      <c s="29" t="s">
        <v>592</v>
      </c>
      <c s="24" t="s">
        <v>50</v>
      </c>
      <c s="30" t="s">
        <v>593</v>
      </c>
      <c s="31" t="s">
        <v>148</v>
      </c>
      <c s="32">
        <v>135.97</v>
      </c>
      <c s="33">
        <v>0</v>
      </c>
      <c s="34">
        <f>ROUND(ROUND(H466,2)*ROUND(G466,3),2)</f>
      </c>
      <c r="O466">
        <f>(I466*21)/100</f>
      </c>
      <c t="s">
        <v>26</v>
      </c>
    </row>
    <row r="467" spans="1:5" ht="38.25">
      <c r="A467" s="35" t="s">
        <v>53</v>
      </c>
      <c r="E467" s="36" t="s">
        <v>594</v>
      </c>
    </row>
    <row r="468" spans="1:5" ht="63.75">
      <c r="A468" s="37" t="s">
        <v>55</v>
      </c>
      <c r="E468" s="38" t="s">
        <v>595</v>
      </c>
    </row>
    <row r="469" spans="1:5" ht="12.75">
      <c r="A469" t="s">
        <v>56</v>
      </c>
      <c r="E469" s="36" t="s">
        <v>50</v>
      </c>
    </row>
    <row r="470" spans="1:16" ht="12.75">
      <c r="A470" s="24" t="s">
        <v>48</v>
      </c>
      <c s="29" t="s">
        <v>43</v>
      </c>
      <c s="29" t="s">
        <v>596</v>
      </c>
      <c s="24" t="s">
        <v>50</v>
      </c>
      <c s="30" t="s">
        <v>597</v>
      </c>
      <c s="31" t="s">
        <v>148</v>
      </c>
      <c s="32">
        <v>110.79</v>
      </c>
      <c s="33">
        <v>0</v>
      </c>
      <c s="34">
        <f>ROUND(ROUND(H470,2)*ROUND(G470,3),2)</f>
      </c>
      <c r="O470">
        <f>(I470*21)/100</f>
      </c>
      <c t="s">
        <v>26</v>
      </c>
    </row>
    <row r="471" spans="1:5" ht="38.25">
      <c r="A471" s="35" t="s">
        <v>53</v>
      </c>
      <c r="E471" s="36" t="s">
        <v>598</v>
      </c>
    </row>
    <row r="472" spans="1:5" ht="12.75">
      <c r="A472" s="37" t="s">
        <v>55</v>
      </c>
      <c r="E472" s="38" t="s">
        <v>599</v>
      </c>
    </row>
    <row r="473" spans="1:5" ht="12.75">
      <c r="A473" t="s">
        <v>56</v>
      </c>
      <c r="E473" s="36" t="s">
        <v>50</v>
      </c>
    </row>
    <row r="474" spans="1:16" ht="12.75">
      <c r="A474" s="24" t="s">
        <v>48</v>
      </c>
      <c s="29" t="s">
        <v>45</v>
      </c>
      <c s="29" t="s">
        <v>600</v>
      </c>
      <c s="24" t="s">
        <v>50</v>
      </c>
      <c s="30" t="s">
        <v>601</v>
      </c>
      <c s="31" t="s">
        <v>148</v>
      </c>
      <c s="32">
        <v>11.32</v>
      </c>
      <c s="33">
        <v>0</v>
      </c>
      <c s="34">
        <f>ROUND(ROUND(H474,2)*ROUND(G474,3),2)</f>
      </c>
      <c r="O474">
        <f>(I474*21)/100</f>
      </c>
      <c t="s">
        <v>26</v>
      </c>
    </row>
    <row r="475" spans="1:5" ht="38.25">
      <c r="A475" s="35" t="s">
        <v>53</v>
      </c>
      <c r="E475" s="36" t="s">
        <v>602</v>
      </c>
    </row>
    <row r="476" spans="1:5" ht="25.5">
      <c r="A476" s="37" t="s">
        <v>55</v>
      </c>
      <c r="E476" s="38" t="s">
        <v>603</v>
      </c>
    </row>
    <row r="477" spans="1:5" ht="12.75">
      <c r="A477" t="s">
        <v>56</v>
      </c>
      <c r="E477" s="36" t="s">
        <v>50</v>
      </c>
    </row>
    <row r="478" spans="1:16" ht="12.75">
      <c r="A478" s="24" t="s">
        <v>48</v>
      </c>
      <c s="29" t="s">
        <v>96</v>
      </c>
      <c s="29" t="s">
        <v>604</v>
      </c>
      <c s="24" t="s">
        <v>50</v>
      </c>
      <c s="30" t="s">
        <v>605</v>
      </c>
      <c s="31" t="s">
        <v>148</v>
      </c>
      <c s="32">
        <v>1388.63</v>
      </c>
      <c s="33">
        <v>0</v>
      </c>
      <c s="34">
        <f>ROUND(ROUND(H478,2)*ROUND(G478,3),2)</f>
      </c>
      <c r="O478">
        <f>(I478*21)/100</f>
      </c>
      <c t="s">
        <v>26</v>
      </c>
    </row>
    <row r="479" spans="1:5" ht="38.25">
      <c r="A479" s="35" t="s">
        <v>53</v>
      </c>
      <c r="E479" s="36" t="s">
        <v>606</v>
      </c>
    </row>
    <row r="480" spans="1:5" ht="51">
      <c r="A480" s="37" t="s">
        <v>55</v>
      </c>
      <c r="E480" s="38" t="s">
        <v>607</v>
      </c>
    </row>
    <row r="481" spans="1:5" ht="12.75">
      <c r="A481" t="s">
        <v>56</v>
      </c>
      <c r="E481" s="36" t="s">
        <v>50</v>
      </c>
    </row>
    <row r="482" spans="1:16" ht="12.75">
      <c r="A482" s="24" t="s">
        <v>48</v>
      </c>
      <c s="29" t="s">
        <v>99</v>
      </c>
      <c s="29" t="s">
        <v>608</v>
      </c>
      <c s="24" t="s">
        <v>50</v>
      </c>
      <c s="30" t="s">
        <v>609</v>
      </c>
      <c s="31" t="s">
        <v>239</v>
      </c>
      <c s="32">
        <v>321.05</v>
      </c>
      <c s="33">
        <v>0</v>
      </c>
      <c s="34">
        <f>ROUND(ROUND(H482,2)*ROUND(G482,3),2)</f>
      </c>
      <c r="O482">
        <f>(I482*21)/100</f>
      </c>
      <c t="s">
        <v>26</v>
      </c>
    </row>
    <row r="483" spans="1:5" ht="25.5">
      <c r="A483" s="35" t="s">
        <v>53</v>
      </c>
      <c r="E483" s="36" t="s">
        <v>610</v>
      </c>
    </row>
    <row r="484" spans="1:5" ht="51">
      <c r="A484" s="37" t="s">
        <v>55</v>
      </c>
      <c r="E484" s="38" t="s">
        <v>611</v>
      </c>
    </row>
    <row r="485" spans="1:5" ht="12.75">
      <c r="A485" t="s">
        <v>56</v>
      </c>
      <c r="E485" s="36" t="s">
        <v>50</v>
      </c>
    </row>
    <row r="486" spans="1:16" ht="12.75">
      <c r="A486" s="24" t="s">
        <v>48</v>
      </c>
      <c s="29" t="s">
        <v>612</v>
      </c>
      <c s="29" t="s">
        <v>613</v>
      </c>
      <c s="24" t="s">
        <v>50</v>
      </c>
      <c s="30" t="s">
        <v>614</v>
      </c>
      <c s="31" t="s">
        <v>239</v>
      </c>
      <c s="32">
        <v>357.86</v>
      </c>
      <c s="33">
        <v>0</v>
      </c>
      <c s="34">
        <f>ROUND(ROUND(H486,2)*ROUND(G486,3),2)</f>
      </c>
      <c r="O486">
        <f>(I486*21)/100</f>
      </c>
      <c t="s">
        <v>26</v>
      </c>
    </row>
    <row r="487" spans="1:5" ht="25.5">
      <c r="A487" s="35" t="s">
        <v>53</v>
      </c>
      <c r="E487" s="36" t="s">
        <v>615</v>
      </c>
    </row>
    <row r="488" spans="1:5" ht="51">
      <c r="A488" s="37" t="s">
        <v>55</v>
      </c>
      <c r="E488" s="38" t="s">
        <v>616</v>
      </c>
    </row>
    <row r="489" spans="1:5" ht="12.75">
      <c r="A489" t="s">
        <v>56</v>
      </c>
      <c r="E489" s="36" t="s">
        <v>50</v>
      </c>
    </row>
    <row r="490" spans="1:16" ht="12.75">
      <c r="A490" s="24" t="s">
        <v>48</v>
      </c>
      <c s="29" t="s">
        <v>617</v>
      </c>
      <c s="29" t="s">
        <v>618</v>
      </c>
      <c s="24" t="s">
        <v>50</v>
      </c>
      <c s="30" t="s">
        <v>619</v>
      </c>
      <c s="31" t="s">
        <v>202</v>
      </c>
      <c s="32">
        <v>21</v>
      </c>
      <c s="33">
        <v>0</v>
      </c>
      <c s="34">
        <f>ROUND(ROUND(H490,2)*ROUND(G490,3),2)</f>
      </c>
      <c r="O490">
        <f>(I490*21)/100</f>
      </c>
      <c t="s">
        <v>26</v>
      </c>
    </row>
    <row r="491" spans="1:5" ht="12.75">
      <c r="A491" s="35" t="s">
        <v>53</v>
      </c>
      <c r="E491" s="36" t="s">
        <v>50</v>
      </c>
    </row>
    <row r="492" spans="1:5" ht="38.25">
      <c r="A492" s="37" t="s">
        <v>55</v>
      </c>
      <c r="E492" s="38" t="s">
        <v>620</v>
      </c>
    </row>
    <row r="493" spans="1:5" ht="12.75">
      <c r="A493" t="s">
        <v>56</v>
      </c>
      <c r="E493" s="36" t="s">
        <v>50</v>
      </c>
    </row>
    <row r="494" spans="1:16" ht="12.75">
      <c r="A494" s="24" t="s">
        <v>48</v>
      </c>
      <c s="29" t="s">
        <v>621</v>
      </c>
      <c s="29" t="s">
        <v>622</v>
      </c>
      <c s="24" t="s">
        <v>50</v>
      </c>
      <c s="30" t="s">
        <v>623</v>
      </c>
      <c s="31" t="s">
        <v>202</v>
      </c>
      <c s="32">
        <v>4</v>
      </c>
      <c s="33">
        <v>0</v>
      </c>
      <c s="34">
        <f>ROUND(ROUND(H494,2)*ROUND(G494,3),2)</f>
      </c>
      <c r="O494">
        <f>(I494*21)/100</f>
      </c>
      <c t="s">
        <v>26</v>
      </c>
    </row>
    <row r="495" spans="1:5" ht="12.75">
      <c r="A495" s="35" t="s">
        <v>53</v>
      </c>
      <c r="E495" s="36" t="s">
        <v>50</v>
      </c>
    </row>
    <row r="496" spans="1:5" ht="12.75">
      <c r="A496" s="37" t="s">
        <v>55</v>
      </c>
      <c r="E496" s="38" t="s">
        <v>624</v>
      </c>
    </row>
    <row r="497" spans="1:5" ht="12.75">
      <c r="A497" t="s">
        <v>56</v>
      </c>
      <c r="E497" s="36" t="s">
        <v>50</v>
      </c>
    </row>
    <row r="498" spans="1:16" ht="12.75">
      <c r="A498" s="24" t="s">
        <v>48</v>
      </c>
      <c s="29" t="s">
        <v>625</v>
      </c>
      <c s="29" t="s">
        <v>626</v>
      </c>
      <c s="24" t="s">
        <v>50</v>
      </c>
      <c s="30" t="s">
        <v>627</v>
      </c>
      <c s="31" t="s">
        <v>202</v>
      </c>
      <c s="32">
        <v>8</v>
      </c>
      <c s="33">
        <v>0</v>
      </c>
      <c s="34">
        <f>ROUND(ROUND(H498,2)*ROUND(G498,3),2)</f>
      </c>
      <c r="O498">
        <f>(I498*21)/100</f>
      </c>
      <c t="s">
        <v>26</v>
      </c>
    </row>
    <row r="499" spans="1:5" ht="12.75">
      <c r="A499" s="35" t="s">
        <v>53</v>
      </c>
      <c r="E499" s="36" t="s">
        <v>50</v>
      </c>
    </row>
    <row r="500" spans="1:5" ht="38.25">
      <c r="A500" s="37" t="s">
        <v>55</v>
      </c>
      <c r="E500" s="38" t="s">
        <v>628</v>
      </c>
    </row>
    <row r="501" spans="1:5" ht="12.75">
      <c r="A501" t="s">
        <v>56</v>
      </c>
      <c r="E501" s="36" t="s">
        <v>50</v>
      </c>
    </row>
    <row r="502" spans="1:16" ht="12.75">
      <c r="A502" s="24" t="s">
        <v>48</v>
      </c>
      <c s="29" t="s">
        <v>629</v>
      </c>
      <c s="29" t="s">
        <v>630</v>
      </c>
      <c s="24" t="s">
        <v>50</v>
      </c>
      <c s="30" t="s">
        <v>631</v>
      </c>
      <c s="31" t="s">
        <v>202</v>
      </c>
      <c s="32">
        <v>4</v>
      </c>
      <c s="33">
        <v>0</v>
      </c>
      <c s="34">
        <f>ROUND(ROUND(H502,2)*ROUND(G502,3),2)</f>
      </c>
      <c r="O502">
        <f>(I502*21)/100</f>
      </c>
      <c t="s">
        <v>26</v>
      </c>
    </row>
    <row r="503" spans="1:5" ht="12.75">
      <c r="A503" s="35" t="s">
        <v>53</v>
      </c>
      <c r="E503" s="36" t="s">
        <v>50</v>
      </c>
    </row>
    <row r="504" spans="1:5" ht="12.75">
      <c r="A504" s="37" t="s">
        <v>55</v>
      </c>
      <c r="E504" s="38" t="s">
        <v>632</v>
      </c>
    </row>
    <row r="505" spans="1:5" ht="12.75">
      <c r="A505" t="s">
        <v>56</v>
      </c>
      <c r="E505" s="36" t="s">
        <v>50</v>
      </c>
    </row>
    <row r="506" spans="1:16" ht="12.75">
      <c r="A506" s="24" t="s">
        <v>48</v>
      </c>
      <c s="29" t="s">
        <v>633</v>
      </c>
      <c s="29" t="s">
        <v>634</v>
      </c>
      <c s="24" t="s">
        <v>50</v>
      </c>
      <c s="30" t="s">
        <v>635</v>
      </c>
      <c s="31" t="s">
        <v>202</v>
      </c>
      <c s="32">
        <v>2</v>
      </c>
      <c s="33">
        <v>0</v>
      </c>
      <c s="34">
        <f>ROUND(ROUND(H506,2)*ROUND(G506,3),2)</f>
      </c>
      <c r="O506">
        <f>(I506*21)/100</f>
      </c>
      <c t="s">
        <v>26</v>
      </c>
    </row>
    <row r="507" spans="1:5" ht="12.75">
      <c r="A507" s="35" t="s">
        <v>53</v>
      </c>
      <c r="E507" s="36" t="s">
        <v>50</v>
      </c>
    </row>
    <row r="508" spans="1:5" ht="12.75">
      <c r="A508" s="37" t="s">
        <v>55</v>
      </c>
      <c r="E508" s="38" t="s">
        <v>636</v>
      </c>
    </row>
    <row r="509" spans="1:5" ht="12.75">
      <c r="A509" t="s">
        <v>56</v>
      </c>
      <c r="E509" s="36" t="s">
        <v>50</v>
      </c>
    </row>
    <row r="510" spans="1:16" ht="12.75">
      <c r="A510" s="24" t="s">
        <v>48</v>
      </c>
      <c s="29" t="s">
        <v>637</v>
      </c>
      <c s="29" t="s">
        <v>638</v>
      </c>
      <c s="24" t="s">
        <v>50</v>
      </c>
      <c s="30" t="s">
        <v>639</v>
      </c>
      <c s="31" t="s">
        <v>202</v>
      </c>
      <c s="32">
        <v>61</v>
      </c>
      <c s="33">
        <v>0</v>
      </c>
      <c s="34">
        <f>ROUND(ROUND(H510,2)*ROUND(G510,3),2)</f>
      </c>
      <c r="O510">
        <f>(I510*21)/100</f>
      </c>
      <c t="s">
        <v>26</v>
      </c>
    </row>
    <row r="511" spans="1:5" ht="12.75">
      <c r="A511" s="35" t="s">
        <v>53</v>
      </c>
      <c r="E511" s="36" t="s">
        <v>50</v>
      </c>
    </row>
    <row r="512" spans="1:5" ht="12.75">
      <c r="A512" s="37" t="s">
        <v>55</v>
      </c>
      <c r="E512" s="38" t="s">
        <v>405</v>
      </c>
    </row>
    <row r="513" spans="1:5" ht="12.75">
      <c r="A513" t="s">
        <v>56</v>
      </c>
      <c r="E513" s="36" t="s">
        <v>50</v>
      </c>
    </row>
    <row r="514" spans="1:16" ht="12.75">
      <c r="A514" s="24" t="s">
        <v>48</v>
      </c>
      <c s="29" t="s">
        <v>640</v>
      </c>
      <c s="29" t="s">
        <v>641</v>
      </c>
      <c s="24" t="s">
        <v>50</v>
      </c>
      <c s="30" t="s">
        <v>642</v>
      </c>
      <c s="31" t="s">
        <v>239</v>
      </c>
      <c s="32">
        <v>13.93</v>
      </c>
      <c s="33">
        <v>0</v>
      </c>
      <c s="34">
        <f>ROUND(ROUND(H514,2)*ROUND(G514,3),2)</f>
      </c>
      <c r="O514">
        <f>(I514*21)/100</f>
      </c>
      <c t="s">
        <v>26</v>
      </c>
    </row>
    <row r="515" spans="1:5" ht="12.75">
      <c r="A515" s="35" t="s">
        <v>53</v>
      </c>
      <c r="E515" s="36" t="s">
        <v>50</v>
      </c>
    </row>
    <row r="516" spans="1:5" ht="25.5">
      <c r="A516" s="37" t="s">
        <v>55</v>
      </c>
      <c r="E516" s="38" t="s">
        <v>643</v>
      </c>
    </row>
    <row r="517" spans="1:5" ht="12.75">
      <c r="A517" t="s">
        <v>56</v>
      </c>
      <c r="E517" s="36" t="s">
        <v>50</v>
      </c>
    </row>
    <row r="518" spans="1:16" ht="12.75">
      <c r="A518" s="24" t="s">
        <v>48</v>
      </c>
      <c s="29" t="s">
        <v>644</v>
      </c>
      <c s="29" t="s">
        <v>645</v>
      </c>
      <c s="24" t="s">
        <v>646</v>
      </c>
      <c s="30" t="s">
        <v>647</v>
      </c>
      <c s="31" t="s">
        <v>239</v>
      </c>
      <c s="32">
        <v>95.01</v>
      </c>
      <c s="33">
        <v>0</v>
      </c>
      <c s="34">
        <f>ROUND(ROUND(H518,2)*ROUND(G518,3),2)</f>
      </c>
      <c r="O518">
        <f>(I518*21)/100</f>
      </c>
      <c t="s">
        <v>26</v>
      </c>
    </row>
    <row r="519" spans="1:5" ht="12.75">
      <c r="A519" s="35" t="s">
        <v>53</v>
      </c>
      <c r="E519" s="36" t="s">
        <v>50</v>
      </c>
    </row>
    <row r="520" spans="1:5" ht="12.75">
      <c r="A520" s="37" t="s">
        <v>55</v>
      </c>
      <c r="E520" s="38" t="s">
        <v>648</v>
      </c>
    </row>
    <row r="521" spans="1:5" ht="12.75">
      <c r="A521" t="s">
        <v>56</v>
      </c>
      <c r="E521" s="36" t="s">
        <v>50</v>
      </c>
    </row>
    <row r="522" spans="1:16" ht="12.75">
      <c r="A522" s="24" t="s">
        <v>48</v>
      </c>
      <c s="29" t="s">
        <v>649</v>
      </c>
      <c s="29" t="s">
        <v>650</v>
      </c>
      <c s="24" t="s">
        <v>50</v>
      </c>
      <c s="30" t="s">
        <v>651</v>
      </c>
      <c s="31" t="s">
        <v>239</v>
      </c>
      <c s="32">
        <v>165.7</v>
      </c>
      <c s="33">
        <v>0</v>
      </c>
      <c s="34">
        <f>ROUND(ROUND(H522,2)*ROUND(G522,3),2)</f>
      </c>
      <c r="O522">
        <f>(I522*21)/100</f>
      </c>
      <c t="s">
        <v>26</v>
      </c>
    </row>
    <row r="523" spans="1:5" ht="12.75">
      <c r="A523" s="35" t="s">
        <v>53</v>
      </c>
      <c r="E523" s="36" t="s">
        <v>50</v>
      </c>
    </row>
    <row r="524" spans="1:5" ht="38.25">
      <c r="A524" s="37" t="s">
        <v>55</v>
      </c>
      <c r="E524" s="38" t="s">
        <v>652</v>
      </c>
    </row>
    <row r="525" spans="1:5" ht="12.75">
      <c r="A525" t="s">
        <v>56</v>
      </c>
      <c r="E525" s="36" t="s">
        <v>50</v>
      </c>
    </row>
    <row r="526" spans="1:16" ht="12.75">
      <c r="A526" s="24" t="s">
        <v>48</v>
      </c>
      <c s="29" t="s">
        <v>653</v>
      </c>
      <c s="29" t="s">
        <v>654</v>
      </c>
      <c s="24" t="s">
        <v>646</v>
      </c>
      <c s="30" t="s">
        <v>655</v>
      </c>
      <c s="31" t="s">
        <v>239</v>
      </c>
      <c s="32">
        <v>11.8</v>
      </c>
      <c s="33">
        <v>0</v>
      </c>
      <c s="34">
        <f>ROUND(ROUND(H526,2)*ROUND(G526,3),2)</f>
      </c>
      <c r="O526">
        <f>(I526*21)/100</f>
      </c>
      <c t="s">
        <v>26</v>
      </c>
    </row>
    <row r="527" spans="1:5" ht="12.75">
      <c r="A527" s="35" t="s">
        <v>53</v>
      </c>
      <c r="E527" s="36" t="s">
        <v>50</v>
      </c>
    </row>
    <row r="528" spans="1:5" ht="51">
      <c r="A528" s="37" t="s">
        <v>55</v>
      </c>
      <c r="E528" s="38" t="s">
        <v>656</v>
      </c>
    </row>
    <row r="529" spans="1:5" ht="12.75">
      <c r="A529" t="s">
        <v>56</v>
      </c>
      <c r="E529" s="36" t="s">
        <v>50</v>
      </c>
    </row>
    <row r="530" spans="1:16" ht="12.75">
      <c r="A530" s="24" t="s">
        <v>48</v>
      </c>
      <c s="29" t="s">
        <v>657</v>
      </c>
      <c s="29" t="s">
        <v>658</v>
      </c>
      <c s="24" t="s">
        <v>659</v>
      </c>
      <c s="30" t="s">
        <v>660</v>
      </c>
      <c s="31" t="s">
        <v>239</v>
      </c>
      <c s="32">
        <v>7.45</v>
      </c>
      <c s="33">
        <v>0</v>
      </c>
      <c s="34">
        <f>ROUND(ROUND(H530,2)*ROUND(G530,3),2)</f>
      </c>
      <c r="O530">
        <f>(I530*21)/100</f>
      </c>
      <c t="s">
        <v>26</v>
      </c>
    </row>
    <row r="531" spans="1:5" ht="12.75">
      <c r="A531" s="35" t="s">
        <v>53</v>
      </c>
      <c r="E531" s="36" t="s">
        <v>50</v>
      </c>
    </row>
    <row r="532" spans="1:5" ht="63.75">
      <c r="A532" s="37" t="s">
        <v>55</v>
      </c>
      <c r="E532" s="38" t="s">
        <v>661</v>
      </c>
    </row>
    <row r="533" spans="1:5" ht="12.75">
      <c r="A533" t="s">
        <v>56</v>
      </c>
      <c r="E533" s="36" t="s">
        <v>50</v>
      </c>
    </row>
    <row r="534" spans="1:16" ht="12.75">
      <c r="A534" s="24" t="s">
        <v>48</v>
      </c>
      <c s="29" t="s">
        <v>662</v>
      </c>
      <c s="29" t="s">
        <v>663</v>
      </c>
      <c s="24" t="s">
        <v>646</v>
      </c>
      <c s="30" t="s">
        <v>664</v>
      </c>
      <c s="31" t="s">
        <v>239</v>
      </c>
      <c s="32">
        <v>18.85</v>
      </c>
      <c s="33">
        <v>0</v>
      </c>
      <c s="34">
        <f>ROUND(ROUND(H534,2)*ROUND(G534,3),2)</f>
      </c>
      <c r="O534">
        <f>(I534*21)/100</f>
      </c>
      <c t="s">
        <v>26</v>
      </c>
    </row>
    <row r="535" spans="1:5" ht="12.75">
      <c r="A535" s="35" t="s">
        <v>53</v>
      </c>
      <c r="E535" s="36" t="s">
        <v>665</v>
      </c>
    </row>
    <row r="536" spans="1:5" ht="12.75">
      <c r="A536" s="37" t="s">
        <v>55</v>
      </c>
      <c r="E536" s="38" t="s">
        <v>666</v>
      </c>
    </row>
    <row r="537" spans="1:5" ht="12.75">
      <c r="A537" t="s">
        <v>56</v>
      </c>
      <c r="E537" s="36" t="s">
        <v>50</v>
      </c>
    </row>
    <row r="538" spans="1:16" ht="12.75">
      <c r="A538" s="24" t="s">
        <v>48</v>
      </c>
      <c s="29" t="s">
        <v>667</v>
      </c>
      <c s="29" t="s">
        <v>668</v>
      </c>
      <c s="24" t="s">
        <v>50</v>
      </c>
      <c s="30" t="s">
        <v>669</v>
      </c>
      <c s="31" t="s">
        <v>239</v>
      </c>
      <c s="32">
        <v>3.96</v>
      </c>
      <c s="33">
        <v>0</v>
      </c>
      <c s="34">
        <f>ROUND(ROUND(H538,2)*ROUND(G538,3),2)</f>
      </c>
      <c r="O538">
        <f>(I538*21)/100</f>
      </c>
      <c t="s">
        <v>26</v>
      </c>
    </row>
    <row r="539" spans="1:5" ht="12.75">
      <c r="A539" s="35" t="s">
        <v>53</v>
      </c>
      <c r="E539" s="36" t="s">
        <v>50</v>
      </c>
    </row>
    <row r="540" spans="1:5" ht="25.5">
      <c r="A540" s="37" t="s">
        <v>55</v>
      </c>
      <c r="E540" s="38" t="s">
        <v>670</v>
      </c>
    </row>
    <row r="541" spans="1:5" ht="12.75">
      <c r="A541" t="s">
        <v>56</v>
      </c>
      <c r="E541" s="36" t="s">
        <v>50</v>
      </c>
    </row>
    <row r="542" spans="1:16" ht="12.75">
      <c r="A542" s="24" t="s">
        <v>48</v>
      </c>
      <c s="29" t="s">
        <v>671</v>
      </c>
      <c s="29" t="s">
        <v>672</v>
      </c>
      <c s="24" t="s">
        <v>74</v>
      </c>
      <c s="30" t="s">
        <v>673</v>
      </c>
      <c s="31" t="s">
        <v>239</v>
      </c>
      <c s="32">
        <v>34.92</v>
      </c>
      <c s="33">
        <v>0</v>
      </c>
      <c s="34">
        <f>ROUND(ROUND(H542,2)*ROUND(G542,3),2)</f>
      </c>
      <c r="O542">
        <f>(I542*21)/100</f>
      </c>
      <c t="s">
        <v>26</v>
      </c>
    </row>
    <row r="543" spans="1:5" ht="12.75">
      <c r="A543" s="35" t="s">
        <v>53</v>
      </c>
      <c r="E543" s="36" t="s">
        <v>50</v>
      </c>
    </row>
    <row r="544" spans="1:5" ht="12.75">
      <c r="A544" s="37" t="s">
        <v>55</v>
      </c>
      <c r="E544" s="38" t="s">
        <v>674</v>
      </c>
    </row>
    <row r="545" spans="1:5" ht="12.75">
      <c r="A545" t="s">
        <v>56</v>
      </c>
      <c r="E545" s="36" t="s">
        <v>50</v>
      </c>
    </row>
    <row r="546" spans="1:16" ht="12.75">
      <c r="A546" s="24" t="s">
        <v>48</v>
      </c>
      <c s="29" t="s">
        <v>675</v>
      </c>
      <c s="29" t="s">
        <v>676</v>
      </c>
      <c s="24" t="s">
        <v>50</v>
      </c>
      <c s="30" t="s">
        <v>677</v>
      </c>
      <c s="31" t="s">
        <v>239</v>
      </c>
      <c s="32">
        <v>27.36</v>
      </c>
      <c s="33">
        <v>0</v>
      </c>
      <c s="34">
        <f>ROUND(ROUND(H546,2)*ROUND(G546,3),2)</f>
      </c>
      <c r="O546">
        <f>(I546*21)/100</f>
      </c>
      <c t="s">
        <v>26</v>
      </c>
    </row>
    <row r="547" spans="1:5" ht="12.75">
      <c r="A547" s="35" t="s">
        <v>53</v>
      </c>
      <c r="E547" s="36" t="s">
        <v>50</v>
      </c>
    </row>
    <row r="548" spans="1:5" ht="51">
      <c r="A548" s="37" t="s">
        <v>55</v>
      </c>
      <c r="E548" s="38" t="s">
        <v>678</v>
      </c>
    </row>
    <row r="549" spans="1:5" ht="12.75">
      <c r="A549" t="s">
        <v>56</v>
      </c>
      <c r="E549" s="36" t="s">
        <v>50</v>
      </c>
    </row>
    <row r="550" spans="1:16" ht="12.75">
      <c r="A550" s="24" t="s">
        <v>48</v>
      </c>
      <c s="29" t="s">
        <v>679</v>
      </c>
      <c s="29" t="s">
        <v>680</v>
      </c>
      <c s="24" t="s">
        <v>646</v>
      </c>
      <c s="30" t="s">
        <v>681</v>
      </c>
      <c s="31" t="s">
        <v>239</v>
      </c>
      <c s="32">
        <v>5.07</v>
      </c>
      <c s="33">
        <v>0</v>
      </c>
      <c s="34">
        <f>ROUND(ROUND(H550,2)*ROUND(G550,3),2)</f>
      </c>
      <c r="O550">
        <f>(I550*21)/100</f>
      </c>
      <c t="s">
        <v>26</v>
      </c>
    </row>
    <row r="551" spans="1:5" ht="12.75">
      <c r="A551" s="35" t="s">
        <v>53</v>
      </c>
      <c r="E551" s="36" t="s">
        <v>50</v>
      </c>
    </row>
    <row r="552" spans="1:5" ht="51">
      <c r="A552" s="37" t="s">
        <v>55</v>
      </c>
      <c r="E552" s="38" t="s">
        <v>682</v>
      </c>
    </row>
    <row r="553" spans="1:5" ht="12.75">
      <c r="A553" t="s">
        <v>56</v>
      </c>
      <c r="E553" s="36" t="s">
        <v>50</v>
      </c>
    </row>
    <row r="554" spans="1:16" ht="12.75">
      <c r="A554" s="24" t="s">
        <v>48</v>
      </c>
      <c s="29" t="s">
        <v>683</v>
      </c>
      <c s="29" t="s">
        <v>684</v>
      </c>
      <c s="24" t="s">
        <v>50</v>
      </c>
      <c s="30" t="s">
        <v>685</v>
      </c>
      <c s="31" t="s">
        <v>239</v>
      </c>
      <c s="32">
        <v>23.49</v>
      </c>
      <c s="33">
        <v>0</v>
      </c>
      <c s="34">
        <f>ROUND(ROUND(H554,2)*ROUND(G554,3),2)</f>
      </c>
      <c r="O554">
        <f>(I554*21)/100</f>
      </c>
      <c t="s">
        <v>26</v>
      </c>
    </row>
    <row r="555" spans="1:5" ht="12.75">
      <c r="A555" s="35" t="s">
        <v>53</v>
      </c>
      <c r="E555" s="36" t="s">
        <v>50</v>
      </c>
    </row>
    <row r="556" spans="1:5" ht="51">
      <c r="A556" s="37" t="s">
        <v>55</v>
      </c>
      <c r="E556" s="38" t="s">
        <v>686</v>
      </c>
    </row>
    <row r="557" spans="1:5" ht="12.75">
      <c r="A557" t="s">
        <v>56</v>
      </c>
      <c r="E557" s="36" t="s">
        <v>50</v>
      </c>
    </row>
    <row r="558" spans="1:16" ht="12.75">
      <c r="A558" s="24" t="s">
        <v>48</v>
      </c>
      <c s="29" t="s">
        <v>353</v>
      </c>
      <c s="29" t="s">
        <v>354</v>
      </c>
      <c s="24" t="s">
        <v>50</v>
      </c>
      <c s="30" t="s">
        <v>355</v>
      </c>
      <c s="31" t="s">
        <v>148</v>
      </c>
      <c s="32">
        <v>16.512</v>
      </c>
      <c s="33">
        <v>0</v>
      </c>
      <c s="34">
        <f>ROUND(ROUND(H558,2)*ROUND(G558,3),2)</f>
      </c>
      <c r="O558">
        <f>(I558*21)/100</f>
      </c>
      <c t="s">
        <v>26</v>
      </c>
    </row>
    <row r="559" spans="1:5" ht="12.75">
      <c r="A559" s="35" t="s">
        <v>53</v>
      </c>
      <c r="E559" s="36" t="s">
        <v>50</v>
      </c>
    </row>
    <row r="560" spans="1:5" ht="38.25">
      <c r="A560" s="37" t="s">
        <v>55</v>
      </c>
      <c r="E560" s="38" t="s">
        <v>687</v>
      </c>
    </row>
    <row r="561" spans="1:5" ht="12.75">
      <c r="A561" t="s">
        <v>56</v>
      </c>
      <c r="E561" s="36" t="s">
        <v>50</v>
      </c>
    </row>
    <row r="562" spans="1:16" ht="12.75">
      <c r="A562" s="24" t="s">
        <v>48</v>
      </c>
      <c s="29" t="s">
        <v>688</v>
      </c>
      <c s="29" t="s">
        <v>689</v>
      </c>
      <c s="24" t="s">
        <v>50</v>
      </c>
      <c s="30" t="s">
        <v>690</v>
      </c>
      <c s="31" t="s">
        <v>239</v>
      </c>
      <c s="32">
        <v>25.48</v>
      </c>
      <c s="33">
        <v>0</v>
      </c>
      <c s="34">
        <f>ROUND(ROUND(H562,2)*ROUND(G562,3),2)</f>
      </c>
      <c r="O562">
        <f>(I562*21)/100</f>
      </c>
      <c t="s">
        <v>26</v>
      </c>
    </row>
    <row r="563" spans="1:5" ht="12.75">
      <c r="A563" s="35" t="s">
        <v>53</v>
      </c>
      <c r="E563" s="36" t="s">
        <v>50</v>
      </c>
    </row>
    <row r="564" spans="1:5" ht="12.75">
      <c r="A564" s="37" t="s">
        <v>55</v>
      </c>
      <c r="E564" s="38" t="s">
        <v>691</v>
      </c>
    </row>
    <row r="565" spans="1:5" ht="12.75">
      <c r="A565" t="s">
        <v>56</v>
      </c>
      <c r="E565" s="36" t="s">
        <v>50</v>
      </c>
    </row>
    <row r="566" spans="1:16" ht="12.75">
      <c r="A566" s="24" t="s">
        <v>48</v>
      </c>
      <c s="29" t="s">
        <v>692</v>
      </c>
      <c s="29" t="s">
        <v>693</v>
      </c>
      <c s="24" t="s">
        <v>50</v>
      </c>
      <c s="30" t="s">
        <v>694</v>
      </c>
      <c s="31" t="s">
        <v>239</v>
      </c>
      <c s="32">
        <v>371.09</v>
      </c>
      <c s="33">
        <v>0</v>
      </c>
      <c s="34">
        <f>ROUND(ROUND(H566,2)*ROUND(G566,3),2)</f>
      </c>
      <c r="O566">
        <f>(I566*21)/100</f>
      </c>
      <c t="s">
        <v>26</v>
      </c>
    </row>
    <row r="567" spans="1:5" ht="12.75">
      <c r="A567" s="35" t="s">
        <v>53</v>
      </c>
      <c r="E567" s="36" t="s">
        <v>50</v>
      </c>
    </row>
    <row r="568" spans="1:5" ht="12.75">
      <c r="A568" s="37" t="s">
        <v>55</v>
      </c>
      <c r="E568" s="38" t="s">
        <v>695</v>
      </c>
    </row>
    <row r="569" spans="1:5" ht="12.75">
      <c r="A569" t="s">
        <v>56</v>
      </c>
      <c r="E569" s="36" t="s">
        <v>50</v>
      </c>
    </row>
    <row r="570" spans="1:16" ht="12.75">
      <c r="A570" s="24" t="s">
        <v>48</v>
      </c>
      <c s="29" t="s">
        <v>696</v>
      </c>
      <c s="29" t="s">
        <v>697</v>
      </c>
      <c s="24" t="s">
        <v>50</v>
      </c>
      <c s="30" t="s">
        <v>698</v>
      </c>
      <c s="31" t="s">
        <v>239</v>
      </c>
      <c s="32">
        <v>32.5</v>
      </c>
      <c s="33">
        <v>0</v>
      </c>
      <c s="34">
        <f>ROUND(ROUND(H570,2)*ROUND(G570,3),2)</f>
      </c>
      <c r="O570">
        <f>(I570*21)/100</f>
      </c>
      <c t="s">
        <v>26</v>
      </c>
    </row>
    <row r="571" spans="1:5" ht="12.75">
      <c r="A571" s="35" t="s">
        <v>53</v>
      </c>
      <c r="E571" s="36" t="s">
        <v>699</v>
      </c>
    </row>
    <row r="572" spans="1:5" ht="12.75">
      <c r="A572" s="37" t="s">
        <v>55</v>
      </c>
      <c r="E572" s="38" t="s">
        <v>700</v>
      </c>
    </row>
    <row r="573" spans="1:5" ht="12.75">
      <c r="A573" t="s">
        <v>56</v>
      </c>
      <c r="E573" s="36" t="s">
        <v>50</v>
      </c>
    </row>
    <row r="574" spans="1:16" ht="12.75">
      <c r="A574" s="24" t="s">
        <v>48</v>
      </c>
      <c s="29" t="s">
        <v>701</v>
      </c>
      <c s="29" t="s">
        <v>702</v>
      </c>
      <c s="24" t="s">
        <v>50</v>
      </c>
      <c s="30" t="s">
        <v>703</v>
      </c>
      <c s="31" t="s">
        <v>202</v>
      </c>
      <c s="32">
        <v>61</v>
      </c>
      <c s="33">
        <v>0</v>
      </c>
      <c s="34">
        <f>ROUND(ROUND(H574,2)*ROUND(G574,3),2)</f>
      </c>
      <c r="O574">
        <f>(I574*21)/100</f>
      </c>
      <c t="s">
        <v>26</v>
      </c>
    </row>
    <row r="575" spans="1:5" ht="12.75">
      <c r="A575" s="35" t="s">
        <v>53</v>
      </c>
      <c r="E575" s="36" t="s">
        <v>50</v>
      </c>
    </row>
    <row r="576" spans="1:5" ht="12.75">
      <c r="A576" s="37" t="s">
        <v>55</v>
      </c>
      <c r="E576" s="38" t="s">
        <v>704</v>
      </c>
    </row>
    <row r="577" spans="1:5" ht="12.75">
      <c r="A577" t="s">
        <v>56</v>
      </c>
      <c r="E577" s="36" t="s">
        <v>50</v>
      </c>
    </row>
    <row r="578" spans="1:16" ht="12.75">
      <c r="A578" s="24" t="s">
        <v>48</v>
      </c>
      <c s="29" t="s">
        <v>705</v>
      </c>
      <c s="29" t="s">
        <v>706</v>
      </c>
      <c s="24" t="s">
        <v>50</v>
      </c>
      <c s="30" t="s">
        <v>707</v>
      </c>
      <c s="31" t="s">
        <v>202</v>
      </c>
      <c s="32">
        <v>18</v>
      </c>
      <c s="33">
        <v>0</v>
      </c>
      <c s="34">
        <f>ROUND(ROUND(H578,2)*ROUND(G578,3),2)</f>
      </c>
      <c r="O578">
        <f>(I578*21)/100</f>
      </c>
      <c t="s">
        <v>26</v>
      </c>
    </row>
    <row r="579" spans="1:5" ht="25.5">
      <c r="A579" s="35" t="s">
        <v>53</v>
      </c>
      <c r="E579" s="36" t="s">
        <v>708</v>
      </c>
    </row>
    <row r="580" spans="1:5" ht="102">
      <c r="A580" s="37" t="s">
        <v>55</v>
      </c>
      <c r="E580" s="38" t="s">
        <v>709</v>
      </c>
    </row>
    <row r="581" spans="1:5" ht="12.75">
      <c r="A581" t="s">
        <v>56</v>
      </c>
      <c r="E581" s="36" t="s">
        <v>50</v>
      </c>
    </row>
    <row r="582" spans="1:16" ht="12.75">
      <c r="A582" s="24" t="s">
        <v>48</v>
      </c>
      <c s="29" t="s">
        <v>710</v>
      </c>
      <c s="29" t="s">
        <v>711</v>
      </c>
      <c s="24" t="s">
        <v>50</v>
      </c>
      <c s="30" t="s">
        <v>712</v>
      </c>
      <c s="31" t="s">
        <v>202</v>
      </c>
      <c s="32">
        <v>4</v>
      </c>
      <c s="33">
        <v>0</v>
      </c>
      <c s="34">
        <f>ROUND(ROUND(H582,2)*ROUND(G582,3),2)</f>
      </c>
      <c r="O582">
        <f>(I582*21)/100</f>
      </c>
      <c t="s">
        <v>26</v>
      </c>
    </row>
    <row r="583" spans="1:5" ht="25.5">
      <c r="A583" s="35" t="s">
        <v>53</v>
      </c>
      <c r="E583" s="36" t="s">
        <v>713</v>
      </c>
    </row>
    <row r="584" spans="1:5" ht="12.75">
      <c r="A584" s="37" t="s">
        <v>55</v>
      </c>
      <c r="E584" s="38" t="s">
        <v>36</v>
      </c>
    </row>
    <row r="585" spans="1:5" ht="12.75">
      <c r="A585" t="s">
        <v>56</v>
      </c>
      <c r="E585" s="36" t="s">
        <v>50</v>
      </c>
    </row>
    <row r="586" spans="1:16" ht="12.75">
      <c r="A586" s="24" t="s">
        <v>48</v>
      </c>
      <c s="29" t="s">
        <v>714</v>
      </c>
      <c s="29" t="s">
        <v>715</v>
      </c>
      <c s="24" t="s">
        <v>50</v>
      </c>
      <c s="30" t="s">
        <v>716</v>
      </c>
      <c s="31" t="s">
        <v>202</v>
      </c>
      <c s="32">
        <v>21</v>
      </c>
      <c s="33">
        <v>0</v>
      </c>
      <c s="34">
        <f>ROUND(ROUND(H586,2)*ROUND(G586,3),2)</f>
      </c>
      <c r="O586">
        <f>(I586*21)/100</f>
      </c>
      <c t="s">
        <v>26</v>
      </c>
    </row>
    <row r="587" spans="1:5" ht="12.75">
      <c r="A587" s="35" t="s">
        <v>53</v>
      </c>
      <c r="E587" s="36" t="s">
        <v>717</v>
      </c>
    </row>
    <row r="588" spans="1:5" ht="38.25">
      <c r="A588" s="37" t="s">
        <v>55</v>
      </c>
      <c r="E588" s="38" t="s">
        <v>718</v>
      </c>
    </row>
    <row r="589" spans="1:5" ht="12.75">
      <c r="A589" t="s">
        <v>56</v>
      </c>
      <c r="E589" s="36" t="s">
        <v>50</v>
      </c>
    </row>
    <row r="590" spans="1:16" ht="12.75">
      <c r="A590" s="24" t="s">
        <v>48</v>
      </c>
      <c s="29" t="s">
        <v>719</v>
      </c>
      <c s="29" t="s">
        <v>720</v>
      </c>
      <c s="24" t="s">
        <v>50</v>
      </c>
      <c s="30" t="s">
        <v>721</v>
      </c>
      <c s="31" t="s">
        <v>239</v>
      </c>
      <c s="32">
        <v>57.3</v>
      </c>
      <c s="33">
        <v>0</v>
      </c>
      <c s="34">
        <f>ROUND(ROUND(H590,2)*ROUND(G590,3),2)</f>
      </c>
      <c r="O590">
        <f>(I590*21)/100</f>
      </c>
      <c t="s">
        <v>26</v>
      </c>
    </row>
    <row r="591" spans="1:5" ht="25.5">
      <c r="A591" s="35" t="s">
        <v>53</v>
      </c>
      <c r="E591" s="36" t="s">
        <v>722</v>
      </c>
    </row>
    <row r="592" spans="1:5" ht="12.75">
      <c r="A592" s="37" t="s">
        <v>55</v>
      </c>
      <c r="E592" s="38" t="s">
        <v>723</v>
      </c>
    </row>
    <row r="593" spans="1:5" ht="12.75">
      <c r="A593" t="s">
        <v>56</v>
      </c>
      <c r="E593" s="36" t="s">
        <v>50</v>
      </c>
    </row>
    <row r="594" spans="1:16" ht="12.75">
      <c r="A594" s="24" t="s">
        <v>48</v>
      </c>
      <c s="29" t="s">
        <v>724</v>
      </c>
      <c s="29" t="s">
        <v>725</v>
      </c>
      <c s="24" t="s">
        <v>50</v>
      </c>
      <c s="30" t="s">
        <v>726</v>
      </c>
      <c s="31" t="s">
        <v>239</v>
      </c>
      <c s="32">
        <v>32.4</v>
      </c>
      <c s="33">
        <v>0</v>
      </c>
      <c s="34">
        <f>ROUND(ROUND(H594,2)*ROUND(G594,3),2)</f>
      </c>
      <c r="O594">
        <f>(I594*21)/100</f>
      </c>
      <c t="s">
        <v>26</v>
      </c>
    </row>
    <row r="595" spans="1:5" ht="25.5">
      <c r="A595" s="35" t="s">
        <v>53</v>
      </c>
      <c r="E595" s="36" t="s">
        <v>727</v>
      </c>
    </row>
    <row r="596" spans="1:5" ht="12.75">
      <c r="A596" s="37" t="s">
        <v>55</v>
      </c>
      <c r="E596" s="38" t="s">
        <v>728</v>
      </c>
    </row>
    <row r="597" spans="1:5" ht="12.75">
      <c r="A597" t="s">
        <v>56</v>
      </c>
      <c r="E597" s="36" t="s">
        <v>50</v>
      </c>
    </row>
    <row r="598" spans="1:16" ht="12.75">
      <c r="A598" s="24" t="s">
        <v>48</v>
      </c>
      <c s="29" t="s">
        <v>729</v>
      </c>
      <c s="29" t="s">
        <v>730</v>
      </c>
      <c s="24" t="s">
        <v>50</v>
      </c>
      <c s="30" t="s">
        <v>731</v>
      </c>
      <c s="31" t="s">
        <v>239</v>
      </c>
      <c s="32">
        <v>70</v>
      </c>
      <c s="33">
        <v>0</v>
      </c>
      <c s="34">
        <f>ROUND(ROUND(H598,2)*ROUND(G598,3),2)</f>
      </c>
      <c r="O598">
        <f>(I598*21)/100</f>
      </c>
      <c t="s">
        <v>26</v>
      </c>
    </row>
    <row r="599" spans="1:5" ht="25.5">
      <c r="A599" s="35" t="s">
        <v>53</v>
      </c>
      <c r="E599" s="36" t="s">
        <v>732</v>
      </c>
    </row>
    <row r="600" spans="1:5" ht="12.75">
      <c r="A600" s="37" t="s">
        <v>55</v>
      </c>
      <c r="E600" s="38" t="s">
        <v>341</v>
      </c>
    </row>
    <row r="601" spans="1:5" ht="12.75">
      <c r="A601" t="s">
        <v>56</v>
      </c>
      <c r="E601" s="36" t="s">
        <v>50</v>
      </c>
    </row>
    <row r="602" spans="1:16" ht="25.5">
      <c r="A602" s="24" t="s">
        <v>48</v>
      </c>
      <c s="29" t="s">
        <v>733</v>
      </c>
      <c s="29" t="s">
        <v>734</v>
      </c>
      <c s="24" t="s">
        <v>50</v>
      </c>
      <c s="30" t="s">
        <v>735</v>
      </c>
      <c s="31" t="s">
        <v>148</v>
      </c>
      <c s="32">
        <v>86.75</v>
      </c>
      <c s="33">
        <v>0</v>
      </c>
      <c s="34">
        <f>ROUND(ROUND(H602,2)*ROUND(G602,3),2)</f>
      </c>
      <c r="O602">
        <f>(I602*21)/100</f>
      </c>
      <c t="s">
        <v>26</v>
      </c>
    </row>
    <row r="603" spans="1:5" ht="25.5">
      <c r="A603" s="35" t="s">
        <v>53</v>
      </c>
      <c r="E603" s="36" t="s">
        <v>736</v>
      </c>
    </row>
    <row r="604" spans="1:5" ht="38.25">
      <c r="A604" s="37" t="s">
        <v>55</v>
      </c>
      <c r="E604" s="38" t="s">
        <v>737</v>
      </c>
    </row>
    <row r="605" spans="1:5" ht="12.75">
      <c r="A605" t="s">
        <v>56</v>
      </c>
      <c r="E605" s="36" t="s">
        <v>50</v>
      </c>
    </row>
    <row r="606" spans="1:16" ht="25.5">
      <c r="A606" s="24" t="s">
        <v>48</v>
      </c>
      <c s="29" t="s">
        <v>738</v>
      </c>
      <c s="29" t="s">
        <v>739</v>
      </c>
      <c s="24" t="s">
        <v>50</v>
      </c>
      <c s="30" t="s">
        <v>740</v>
      </c>
      <c s="31" t="s">
        <v>239</v>
      </c>
      <c s="32">
        <v>371.09</v>
      </c>
      <c s="33">
        <v>0</v>
      </c>
      <c s="34">
        <f>ROUND(ROUND(H606,2)*ROUND(G606,3),2)</f>
      </c>
      <c r="O606">
        <f>(I606*21)/100</f>
      </c>
      <c t="s">
        <v>26</v>
      </c>
    </row>
    <row r="607" spans="1:5" ht="38.25">
      <c r="A607" s="35" t="s">
        <v>53</v>
      </c>
      <c r="E607" s="36" t="s">
        <v>741</v>
      </c>
    </row>
    <row r="608" spans="1:5" ht="38.25">
      <c r="A608" s="37" t="s">
        <v>55</v>
      </c>
      <c r="E608" s="38" t="s">
        <v>742</v>
      </c>
    </row>
    <row r="609" spans="1:5" ht="12.75">
      <c r="A609" t="s">
        <v>56</v>
      </c>
      <c r="E609" s="36" t="s">
        <v>50</v>
      </c>
    </row>
    <row r="610" spans="1:16" ht="12.75">
      <c r="A610" s="24" t="s">
        <v>48</v>
      </c>
      <c s="29" t="s">
        <v>743</v>
      </c>
      <c s="29" t="s">
        <v>744</v>
      </c>
      <c s="24" t="s">
        <v>50</v>
      </c>
      <c s="30" t="s">
        <v>745</v>
      </c>
      <c s="31" t="s">
        <v>239</v>
      </c>
      <c s="32">
        <v>1855.45</v>
      </c>
      <c s="33">
        <v>0</v>
      </c>
      <c s="34">
        <f>ROUND(ROUND(H610,2)*ROUND(G610,3),2)</f>
      </c>
      <c r="O610">
        <f>(I610*21)/100</f>
      </c>
      <c t="s">
        <v>26</v>
      </c>
    </row>
    <row r="611" spans="1:5" ht="38.25">
      <c r="A611" s="35" t="s">
        <v>53</v>
      </c>
      <c r="E611" s="36" t="s">
        <v>746</v>
      </c>
    </row>
    <row r="612" spans="1:5" ht="12.75">
      <c r="A612" s="37" t="s">
        <v>55</v>
      </c>
      <c r="E612" s="38" t="s">
        <v>747</v>
      </c>
    </row>
    <row r="613" spans="1:5" ht="12.75">
      <c r="A613" t="s">
        <v>56</v>
      </c>
      <c r="E613" s="36" t="s">
        <v>50</v>
      </c>
    </row>
    <row r="614" spans="1:16" ht="12.75">
      <c r="A614" s="24" t="s">
        <v>48</v>
      </c>
      <c s="29" t="s">
        <v>748</v>
      </c>
      <c s="29" t="s">
        <v>749</v>
      </c>
      <c s="24" t="s">
        <v>50</v>
      </c>
      <c s="30" t="s">
        <v>750</v>
      </c>
      <c s="31" t="s">
        <v>239</v>
      </c>
      <c s="32">
        <v>159.7</v>
      </c>
      <c s="33">
        <v>0</v>
      </c>
      <c s="34">
        <f>ROUND(ROUND(H614,2)*ROUND(G614,3),2)</f>
      </c>
      <c r="O614">
        <f>(I614*21)/100</f>
      </c>
      <c t="s">
        <v>26</v>
      </c>
    </row>
    <row r="615" spans="1:5" ht="25.5">
      <c r="A615" s="35" t="s">
        <v>53</v>
      </c>
      <c r="E615" s="36" t="s">
        <v>751</v>
      </c>
    </row>
    <row r="616" spans="1:5" ht="12.75">
      <c r="A616" s="37" t="s">
        <v>55</v>
      </c>
      <c r="E616" s="38" t="s">
        <v>752</v>
      </c>
    </row>
    <row r="617" spans="1:5" ht="12.75">
      <c r="A617" t="s">
        <v>56</v>
      </c>
      <c r="E617" s="36" t="s">
        <v>50</v>
      </c>
    </row>
    <row r="618" spans="1:16" ht="12.75">
      <c r="A618" s="24" t="s">
        <v>48</v>
      </c>
      <c s="29" t="s">
        <v>753</v>
      </c>
      <c s="29" t="s">
        <v>754</v>
      </c>
      <c s="24" t="s">
        <v>50</v>
      </c>
      <c s="30" t="s">
        <v>755</v>
      </c>
      <c s="31" t="s">
        <v>148</v>
      </c>
      <c s="32">
        <v>86.75</v>
      </c>
      <c s="33">
        <v>0</v>
      </c>
      <c s="34">
        <f>ROUND(ROUND(H618,2)*ROUND(G618,3),2)</f>
      </c>
      <c r="O618">
        <f>(I618*21)/100</f>
      </c>
      <c t="s">
        <v>26</v>
      </c>
    </row>
    <row r="619" spans="1:5" ht="25.5">
      <c r="A619" s="35" t="s">
        <v>53</v>
      </c>
      <c r="E619" s="36" t="s">
        <v>756</v>
      </c>
    </row>
    <row r="620" spans="1:5" ht="12.75">
      <c r="A620" s="37" t="s">
        <v>55</v>
      </c>
      <c r="E620" s="38" t="s">
        <v>757</v>
      </c>
    </row>
    <row r="621" spans="1:5" ht="12.75">
      <c r="A621" t="s">
        <v>56</v>
      </c>
      <c r="E621" s="36" t="s">
        <v>50</v>
      </c>
    </row>
    <row r="622" spans="1:16" ht="12.75">
      <c r="A622" s="24" t="s">
        <v>48</v>
      </c>
      <c s="29" t="s">
        <v>758</v>
      </c>
      <c s="29" t="s">
        <v>759</v>
      </c>
      <c s="24" t="s">
        <v>50</v>
      </c>
      <c s="30" t="s">
        <v>760</v>
      </c>
      <c s="31" t="s">
        <v>239</v>
      </c>
      <c s="32">
        <v>137.6</v>
      </c>
      <c s="33">
        <v>0</v>
      </c>
      <c s="34">
        <f>ROUND(ROUND(H622,2)*ROUND(G622,3),2)</f>
      </c>
      <c r="O622">
        <f>(I622*21)/100</f>
      </c>
      <c t="s">
        <v>26</v>
      </c>
    </row>
    <row r="623" spans="1:5" ht="38.25">
      <c r="A623" s="35" t="s">
        <v>53</v>
      </c>
      <c r="E623" s="36" t="s">
        <v>761</v>
      </c>
    </row>
    <row r="624" spans="1:5" ht="38.25">
      <c r="A624" s="37" t="s">
        <v>55</v>
      </c>
      <c r="E624" s="38" t="s">
        <v>762</v>
      </c>
    </row>
    <row r="625" spans="1:5" ht="12.75">
      <c r="A625" t="s">
        <v>56</v>
      </c>
      <c r="E625" s="36" t="s">
        <v>50</v>
      </c>
    </row>
    <row r="626" spans="1:16" ht="25.5">
      <c r="A626" s="24" t="s">
        <v>48</v>
      </c>
      <c s="29" t="s">
        <v>763</v>
      </c>
      <c s="29" t="s">
        <v>764</v>
      </c>
      <c s="24" t="s">
        <v>50</v>
      </c>
      <c s="30" t="s">
        <v>765</v>
      </c>
      <c s="31" t="s">
        <v>239</v>
      </c>
      <c s="32">
        <v>25.48</v>
      </c>
      <c s="33">
        <v>0</v>
      </c>
      <c s="34">
        <f>ROUND(ROUND(H626,2)*ROUND(G626,3),2)</f>
      </c>
      <c r="O626">
        <f>(I626*21)/100</f>
      </c>
      <c t="s">
        <v>26</v>
      </c>
    </row>
    <row r="627" spans="1:5" ht="38.25">
      <c r="A627" s="35" t="s">
        <v>53</v>
      </c>
      <c r="E627" s="36" t="s">
        <v>766</v>
      </c>
    </row>
    <row r="628" spans="1:5" ht="12.75">
      <c r="A628" s="37" t="s">
        <v>55</v>
      </c>
      <c r="E628" s="38" t="s">
        <v>767</v>
      </c>
    </row>
    <row r="629" spans="1:5" ht="12.75">
      <c r="A629" t="s">
        <v>56</v>
      </c>
      <c r="E629" s="36" t="s">
        <v>50</v>
      </c>
    </row>
    <row r="630" spans="1:16" ht="12.75">
      <c r="A630" s="24" t="s">
        <v>48</v>
      </c>
      <c s="29" t="s">
        <v>768</v>
      </c>
      <c s="29" t="s">
        <v>769</v>
      </c>
      <c s="24" t="s">
        <v>50</v>
      </c>
      <c s="30" t="s">
        <v>770</v>
      </c>
      <c s="31" t="s">
        <v>239</v>
      </c>
      <c s="32">
        <v>34.92</v>
      </c>
      <c s="33">
        <v>0</v>
      </c>
      <c s="34">
        <f>ROUND(ROUND(H630,2)*ROUND(G630,3),2)</f>
      </c>
      <c r="O630">
        <f>(I630*21)/100</f>
      </c>
      <c t="s">
        <v>26</v>
      </c>
    </row>
    <row r="631" spans="1:5" ht="38.25">
      <c r="A631" s="35" t="s">
        <v>53</v>
      </c>
      <c r="E631" s="36" t="s">
        <v>771</v>
      </c>
    </row>
    <row r="632" spans="1:5" ht="12.75">
      <c r="A632" s="37" t="s">
        <v>55</v>
      </c>
      <c r="E632" s="38" t="s">
        <v>772</v>
      </c>
    </row>
    <row r="633" spans="1:5" ht="12.75">
      <c r="A633" t="s">
        <v>56</v>
      </c>
      <c r="E633" s="36" t="s">
        <v>50</v>
      </c>
    </row>
    <row r="634" spans="1:16" ht="12.75">
      <c r="A634" s="24" t="s">
        <v>48</v>
      </c>
      <c s="29" t="s">
        <v>773</v>
      </c>
      <c s="29" t="s">
        <v>774</v>
      </c>
      <c s="24" t="s">
        <v>50</v>
      </c>
      <c s="30" t="s">
        <v>775</v>
      </c>
      <c s="31" t="s">
        <v>239</v>
      </c>
      <c s="32">
        <v>372.62</v>
      </c>
      <c s="33">
        <v>0</v>
      </c>
      <c s="34">
        <f>ROUND(ROUND(H634,2)*ROUND(G634,3),2)</f>
      </c>
      <c r="O634">
        <f>(I634*21)/100</f>
      </c>
      <c t="s">
        <v>26</v>
      </c>
    </row>
    <row r="635" spans="1:5" ht="38.25">
      <c r="A635" s="35" t="s">
        <v>53</v>
      </c>
      <c r="E635" s="36" t="s">
        <v>776</v>
      </c>
    </row>
    <row r="636" spans="1:5" ht="331.5">
      <c r="A636" s="37" t="s">
        <v>55</v>
      </c>
      <c r="E636" s="38" t="s">
        <v>777</v>
      </c>
    </row>
    <row r="637" spans="1:5" ht="12.75">
      <c r="A637" t="s">
        <v>56</v>
      </c>
      <c r="E637" s="36" t="s">
        <v>50</v>
      </c>
    </row>
    <row r="638" spans="1:16" ht="12.75">
      <c r="A638" s="24" t="s">
        <v>48</v>
      </c>
      <c s="29" t="s">
        <v>778</v>
      </c>
      <c s="29" t="s">
        <v>779</v>
      </c>
      <c s="24" t="s">
        <v>50</v>
      </c>
      <c s="30" t="s">
        <v>780</v>
      </c>
      <c s="31" t="s">
        <v>111</v>
      </c>
      <c s="32">
        <v>17.935</v>
      </c>
      <c s="33">
        <v>0</v>
      </c>
      <c s="34">
        <f>ROUND(ROUND(H638,2)*ROUND(G638,3),2)</f>
      </c>
      <c r="O638">
        <f>(I638*21)/100</f>
      </c>
      <c t="s">
        <v>26</v>
      </c>
    </row>
    <row r="639" spans="1:5" ht="25.5">
      <c r="A639" s="35" t="s">
        <v>53</v>
      </c>
      <c r="E639" s="36" t="s">
        <v>781</v>
      </c>
    </row>
    <row r="640" spans="1:5" ht="12.75">
      <c r="A640" s="37" t="s">
        <v>55</v>
      </c>
      <c r="E640" s="38" t="s">
        <v>782</v>
      </c>
    </row>
    <row r="641" spans="1:5" ht="12.75">
      <c r="A641" t="s">
        <v>56</v>
      </c>
      <c r="E641" s="36" t="s">
        <v>50</v>
      </c>
    </row>
    <row r="642" spans="1:16" ht="25.5">
      <c r="A642" s="24" t="s">
        <v>48</v>
      </c>
      <c s="29" t="s">
        <v>783</v>
      </c>
      <c s="29" t="s">
        <v>784</v>
      </c>
      <c s="24" t="s">
        <v>50</v>
      </c>
      <c s="30" t="s">
        <v>785</v>
      </c>
      <c s="31" t="s">
        <v>239</v>
      </c>
      <c s="32">
        <v>29.49</v>
      </c>
      <c s="33">
        <v>0</v>
      </c>
      <c s="34">
        <f>ROUND(ROUND(H642,2)*ROUND(G642,3),2)</f>
      </c>
      <c r="O642">
        <f>(I642*21)/100</f>
      </c>
      <c t="s">
        <v>26</v>
      </c>
    </row>
    <row r="643" spans="1:5" ht="38.25">
      <c r="A643" s="35" t="s">
        <v>53</v>
      </c>
      <c r="E643" s="36" t="s">
        <v>786</v>
      </c>
    </row>
    <row r="644" spans="1:5" ht="12.75">
      <c r="A644" s="37" t="s">
        <v>55</v>
      </c>
      <c r="E644" s="38" t="s">
        <v>787</v>
      </c>
    </row>
    <row r="645" spans="1:5" ht="12.75">
      <c r="A645" t="s">
        <v>56</v>
      </c>
      <c r="E645" s="36" t="s">
        <v>50</v>
      </c>
    </row>
    <row r="646" spans="1:16" ht="12.75">
      <c r="A646" s="24" t="s">
        <v>48</v>
      </c>
      <c s="29" t="s">
        <v>788</v>
      </c>
      <c s="29" t="s">
        <v>789</v>
      </c>
      <c s="24" t="s">
        <v>50</v>
      </c>
      <c s="30" t="s">
        <v>790</v>
      </c>
      <c s="31" t="s">
        <v>148</v>
      </c>
      <c s="32">
        <v>3.96</v>
      </c>
      <c s="33">
        <v>0</v>
      </c>
      <c s="34">
        <f>ROUND(ROUND(H646,2)*ROUND(G646,3),2)</f>
      </c>
      <c r="O646">
        <f>(I646*21)/100</f>
      </c>
      <c t="s">
        <v>26</v>
      </c>
    </row>
    <row r="647" spans="1:5" ht="12.75">
      <c r="A647" s="35" t="s">
        <v>53</v>
      </c>
      <c r="E647" s="36" t="s">
        <v>791</v>
      </c>
    </row>
    <row r="648" spans="1:5" ht="12.75">
      <c r="A648" s="37" t="s">
        <v>55</v>
      </c>
      <c r="E648" s="38" t="s">
        <v>792</v>
      </c>
    </row>
    <row r="649" spans="1:5" ht="12.75">
      <c r="A649" t="s">
        <v>56</v>
      </c>
      <c r="E649" s="36" t="s">
        <v>50</v>
      </c>
    </row>
    <row r="650" spans="1:16" ht="12.75">
      <c r="A650" s="24" t="s">
        <v>48</v>
      </c>
      <c s="29" t="s">
        <v>793</v>
      </c>
      <c s="29" t="s">
        <v>794</v>
      </c>
      <c s="24" t="s">
        <v>50</v>
      </c>
      <c s="30" t="s">
        <v>795</v>
      </c>
      <c s="31" t="s">
        <v>239</v>
      </c>
      <c s="32">
        <v>14.25</v>
      </c>
      <c s="33">
        <v>0</v>
      </c>
      <c s="34">
        <f>ROUND(ROUND(H650,2)*ROUND(G650,3),2)</f>
      </c>
      <c r="O650">
        <f>(I650*21)/100</f>
      </c>
      <c t="s">
        <v>26</v>
      </c>
    </row>
    <row r="651" spans="1:5" ht="25.5">
      <c r="A651" s="35" t="s">
        <v>53</v>
      </c>
      <c r="E651" s="36" t="s">
        <v>796</v>
      </c>
    </row>
    <row r="652" spans="1:5" ht="12.75">
      <c r="A652" s="37" t="s">
        <v>55</v>
      </c>
      <c r="E652" s="38" t="s">
        <v>797</v>
      </c>
    </row>
    <row r="653" spans="1:5" ht="12.75">
      <c r="A653" t="s">
        <v>56</v>
      </c>
      <c r="E653" s="36" t="s">
        <v>50</v>
      </c>
    </row>
    <row r="654" spans="1:16" ht="12.75">
      <c r="A654" s="24" t="s">
        <v>48</v>
      </c>
      <c s="29" t="s">
        <v>798</v>
      </c>
      <c s="29" t="s">
        <v>799</v>
      </c>
      <c s="24" t="s">
        <v>50</v>
      </c>
      <c s="30" t="s">
        <v>800</v>
      </c>
      <c s="31" t="s">
        <v>111</v>
      </c>
      <c s="32">
        <v>42</v>
      </c>
      <c s="33">
        <v>0</v>
      </c>
      <c s="34">
        <f>ROUND(ROUND(H654,2)*ROUND(G654,3),2)</f>
      </c>
      <c r="O654">
        <f>(I654*21)/100</f>
      </c>
      <c t="s">
        <v>26</v>
      </c>
    </row>
    <row r="655" spans="1:5" ht="12.75">
      <c r="A655" s="35" t="s">
        <v>53</v>
      </c>
      <c r="E655" s="36" t="s">
        <v>801</v>
      </c>
    </row>
    <row r="656" spans="1:5" ht="12.75">
      <c r="A656" s="37" t="s">
        <v>55</v>
      </c>
      <c r="E656" s="38" t="s">
        <v>802</v>
      </c>
    </row>
    <row r="657" spans="1:5" ht="12.75">
      <c r="A657" t="s">
        <v>56</v>
      </c>
      <c r="E657" s="36" t="s">
        <v>50</v>
      </c>
    </row>
    <row r="658" spans="1:16" ht="12.75">
      <c r="A658" s="24" t="s">
        <v>48</v>
      </c>
      <c s="29" t="s">
        <v>803</v>
      </c>
      <c s="29" t="s">
        <v>804</v>
      </c>
      <c s="24" t="s">
        <v>50</v>
      </c>
      <c s="30" t="s">
        <v>805</v>
      </c>
      <c s="31" t="s">
        <v>111</v>
      </c>
      <c s="32">
        <v>7.5</v>
      </c>
      <c s="33">
        <v>0</v>
      </c>
      <c s="34">
        <f>ROUND(ROUND(H658,2)*ROUND(G658,3),2)</f>
      </c>
      <c r="O658">
        <f>(I658*21)/100</f>
      </c>
      <c t="s">
        <v>26</v>
      </c>
    </row>
    <row r="659" spans="1:5" ht="12.75">
      <c r="A659" s="35" t="s">
        <v>53</v>
      </c>
      <c r="E659" s="36" t="s">
        <v>806</v>
      </c>
    </row>
    <row r="660" spans="1:5" ht="25.5">
      <c r="A660" s="37" t="s">
        <v>55</v>
      </c>
      <c r="E660" s="38" t="s">
        <v>807</v>
      </c>
    </row>
    <row r="661" spans="1:5" ht="12.75">
      <c r="A661" t="s">
        <v>56</v>
      </c>
      <c r="E661" s="36" t="s">
        <v>50</v>
      </c>
    </row>
    <row r="662" spans="1:16" ht="25.5">
      <c r="A662" s="24" t="s">
        <v>48</v>
      </c>
      <c s="29" t="s">
        <v>808</v>
      </c>
      <c s="29" t="s">
        <v>809</v>
      </c>
      <c s="24" t="s">
        <v>50</v>
      </c>
      <c s="30" t="s">
        <v>810</v>
      </c>
      <c s="31" t="s">
        <v>239</v>
      </c>
      <c s="32">
        <v>31.65</v>
      </c>
      <c s="33">
        <v>0</v>
      </c>
      <c s="34">
        <f>ROUND(ROUND(H662,2)*ROUND(G662,3),2)</f>
      </c>
      <c r="O662">
        <f>(I662*21)/100</f>
      </c>
      <c t="s">
        <v>26</v>
      </c>
    </row>
    <row r="663" spans="1:5" ht="51">
      <c r="A663" s="35" t="s">
        <v>53</v>
      </c>
      <c r="E663" s="36" t="s">
        <v>811</v>
      </c>
    </row>
    <row r="664" spans="1:5" ht="12.75">
      <c r="A664" s="37" t="s">
        <v>55</v>
      </c>
      <c r="E664" s="38" t="s">
        <v>812</v>
      </c>
    </row>
    <row r="665" spans="1:5" ht="12.75">
      <c r="A665" t="s">
        <v>56</v>
      </c>
      <c r="E665" s="36" t="s">
        <v>50</v>
      </c>
    </row>
    <row r="666" spans="1:16" ht="12.75">
      <c r="A666" s="24" t="s">
        <v>48</v>
      </c>
      <c s="29" t="s">
        <v>813</v>
      </c>
      <c s="29" t="s">
        <v>814</v>
      </c>
      <c s="24" t="s">
        <v>50</v>
      </c>
      <c s="30" t="s">
        <v>815</v>
      </c>
      <c s="31" t="s">
        <v>202</v>
      </c>
      <c s="32">
        <v>11</v>
      </c>
      <c s="33">
        <v>0</v>
      </c>
      <c s="34">
        <f>ROUND(ROUND(H666,2)*ROUND(G666,3),2)</f>
      </c>
      <c r="O666">
        <f>(I666*21)/100</f>
      </c>
      <c t="s">
        <v>26</v>
      </c>
    </row>
    <row r="667" spans="1:5" ht="38.25">
      <c r="A667" s="35" t="s">
        <v>53</v>
      </c>
      <c r="E667" s="36" t="s">
        <v>816</v>
      </c>
    </row>
    <row r="668" spans="1:5" ht="38.25">
      <c r="A668" s="37" t="s">
        <v>55</v>
      </c>
      <c r="E668" s="38" t="s">
        <v>817</v>
      </c>
    </row>
    <row r="669" spans="1:5" ht="12.75">
      <c r="A669" t="s">
        <v>56</v>
      </c>
      <c r="E669" s="36" t="s">
        <v>50</v>
      </c>
    </row>
    <row r="670" spans="1:16" ht="12.75">
      <c r="A670" s="24" t="s">
        <v>48</v>
      </c>
      <c s="29" t="s">
        <v>818</v>
      </c>
      <c s="29" t="s">
        <v>819</v>
      </c>
      <c s="24" t="s">
        <v>50</v>
      </c>
      <c s="30" t="s">
        <v>820</v>
      </c>
      <c s="31" t="s">
        <v>202</v>
      </c>
      <c s="32">
        <v>20</v>
      </c>
      <c s="33">
        <v>0</v>
      </c>
      <c s="34">
        <f>ROUND(ROUND(H670,2)*ROUND(G670,3),2)</f>
      </c>
      <c r="O670">
        <f>(I670*21)/100</f>
      </c>
      <c t="s">
        <v>26</v>
      </c>
    </row>
    <row r="671" spans="1:5" ht="38.25">
      <c r="A671" s="35" t="s">
        <v>53</v>
      </c>
      <c r="E671" s="36" t="s">
        <v>821</v>
      </c>
    </row>
    <row r="672" spans="1:5" ht="38.25">
      <c r="A672" s="37" t="s">
        <v>55</v>
      </c>
      <c r="E672" s="38" t="s">
        <v>822</v>
      </c>
    </row>
    <row r="673" spans="1:5" ht="12.75">
      <c r="A673" t="s">
        <v>56</v>
      </c>
      <c r="E673" s="36" t="s">
        <v>50</v>
      </c>
    </row>
    <row r="674" spans="1:16" ht="12.75">
      <c r="A674" s="24" t="s">
        <v>48</v>
      </c>
      <c s="29" t="s">
        <v>823</v>
      </c>
      <c s="29" t="s">
        <v>824</v>
      </c>
      <c s="24" t="s">
        <v>50</v>
      </c>
      <c s="30" t="s">
        <v>825</v>
      </c>
      <c s="31" t="s">
        <v>202</v>
      </c>
      <c s="32">
        <v>7</v>
      </c>
      <c s="33">
        <v>0</v>
      </c>
      <c s="34">
        <f>ROUND(ROUND(H674,2)*ROUND(G674,3),2)</f>
      </c>
      <c r="O674">
        <f>(I674*21)/100</f>
      </c>
      <c t="s">
        <v>26</v>
      </c>
    </row>
    <row r="675" spans="1:5" ht="25.5">
      <c r="A675" s="35" t="s">
        <v>53</v>
      </c>
      <c r="E675" s="36" t="s">
        <v>826</v>
      </c>
    </row>
    <row r="676" spans="1:5" ht="12.75">
      <c r="A676" s="37" t="s">
        <v>55</v>
      </c>
      <c r="E676" s="38" t="s">
        <v>86</v>
      </c>
    </row>
    <row r="677" spans="1:5" ht="12.75">
      <c r="A677" t="s">
        <v>56</v>
      </c>
      <c r="E677" s="36" t="s">
        <v>50</v>
      </c>
    </row>
    <row r="678" spans="1:18" ht="12.75" customHeight="1">
      <c r="A678" s="6" t="s">
        <v>46</v>
      </c>
      <c s="6"/>
      <c s="43" t="s">
        <v>827</v>
      </c>
      <c s="6"/>
      <c s="27" t="s">
        <v>828</v>
      </c>
      <c s="6"/>
      <c s="6"/>
      <c s="6"/>
      <c s="44">
        <f>0+Q678</f>
      </c>
      <c r="O678">
        <f>0+R678</f>
      </c>
      <c r="Q678">
        <f>0+I679+I683+I687+I691+I695+I699+I703+I707</f>
      </c>
      <c>
        <f>0+O679+O683+O687+O691+O695+O699+O703+O707</f>
      </c>
    </row>
    <row r="679" spans="1:16" ht="12.75">
      <c r="A679" s="24" t="s">
        <v>48</v>
      </c>
      <c s="29" t="s">
        <v>829</v>
      </c>
      <c s="29" t="s">
        <v>830</v>
      </c>
      <c s="24" t="s">
        <v>50</v>
      </c>
      <c s="30" t="s">
        <v>831</v>
      </c>
      <c s="31" t="s">
        <v>115</v>
      </c>
      <c s="32">
        <v>512.324</v>
      </c>
      <c s="33">
        <v>0</v>
      </c>
      <c s="34">
        <f>ROUND(ROUND(H679,2)*ROUND(G679,3),2)</f>
      </c>
      <c r="O679">
        <f>(I679*21)/100</f>
      </c>
      <c t="s">
        <v>26</v>
      </c>
    </row>
    <row r="680" spans="1:5" ht="25.5">
      <c r="A680" s="35" t="s">
        <v>53</v>
      </c>
      <c r="E680" s="36" t="s">
        <v>832</v>
      </c>
    </row>
    <row r="681" spans="1:5" ht="38.25">
      <c r="A681" s="37" t="s">
        <v>55</v>
      </c>
      <c r="E681" s="38" t="s">
        <v>833</v>
      </c>
    </row>
    <row r="682" spans="1:5" ht="12.75">
      <c r="A682" t="s">
        <v>56</v>
      </c>
      <c r="E682" s="36" t="s">
        <v>50</v>
      </c>
    </row>
    <row r="683" spans="1:16" ht="12.75">
      <c r="A683" s="24" t="s">
        <v>48</v>
      </c>
      <c s="29" t="s">
        <v>834</v>
      </c>
      <c s="29" t="s">
        <v>835</v>
      </c>
      <c s="24" t="s">
        <v>50</v>
      </c>
      <c s="30" t="s">
        <v>836</v>
      </c>
      <c s="31" t="s">
        <v>115</v>
      </c>
      <c s="32">
        <v>2049.296</v>
      </c>
      <c s="33">
        <v>0</v>
      </c>
      <c s="34">
        <f>ROUND(ROUND(H683,2)*ROUND(G683,3),2)</f>
      </c>
      <c r="O683">
        <f>(I683*21)/100</f>
      </c>
      <c t="s">
        <v>26</v>
      </c>
    </row>
    <row r="684" spans="1:5" ht="25.5">
      <c r="A684" s="35" t="s">
        <v>53</v>
      </c>
      <c r="E684" s="36" t="s">
        <v>837</v>
      </c>
    </row>
    <row r="685" spans="1:5" ht="38.25">
      <c r="A685" s="37" t="s">
        <v>55</v>
      </c>
      <c r="E685" s="38" t="s">
        <v>838</v>
      </c>
    </row>
    <row r="686" spans="1:5" ht="12.75">
      <c r="A686" t="s">
        <v>56</v>
      </c>
      <c r="E686" s="36" t="s">
        <v>50</v>
      </c>
    </row>
    <row r="687" spans="1:16" ht="12.75">
      <c r="A687" s="24" t="s">
        <v>48</v>
      </c>
      <c s="29" t="s">
        <v>839</v>
      </c>
      <c s="29" t="s">
        <v>840</v>
      </c>
      <c s="24" t="s">
        <v>50</v>
      </c>
      <c s="30" t="s">
        <v>841</v>
      </c>
      <c s="31" t="s">
        <v>115</v>
      </c>
      <c s="32">
        <v>304.832</v>
      </c>
      <c s="33">
        <v>0</v>
      </c>
      <c s="34">
        <f>ROUND(ROUND(H687,2)*ROUND(G687,3),2)</f>
      </c>
      <c r="O687">
        <f>(I687*21)/100</f>
      </c>
      <c t="s">
        <v>26</v>
      </c>
    </row>
    <row r="688" spans="1:5" ht="25.5">
      <c r="A688" s="35" t="s">
        <v>53</v>
      </c>
      <c r="E688" s="36" t="s">
        <v>842</v>
      </c>
    </row>
    <row r="689" spans="1:5" ht="38.25">
      <c r="A689" s="37" t="s">
        <v>55</v>
      </c>
      <c r="E689" s="38" t="s">
        <v>843</v>
      </c>
    </row>
    <row r="690" spans="1:5" ht="12.75">
      <c r="A690" t="s">
        <v>56</v>
      </c>
      <c r="E690" s="36" t="s">
        <v>50</v>
      </c>
    </row>
    <row r="691" spans="1:16" ht="12.75">
      <c r="A691" s="24" t="s">
        <v>48</v>
      </c>
      <c s="29" t="s">
        <v>844</v>
      </c>
      <c s="29" t="s">
        <v>845</v>
      </c>
      <c s="24" t="s">
        <v>50</v>
      </c>
      <c s="30" t="s">
        <v>846</v>
      </c>
      <c s="31" t="s">
        <v>115</v>
      </c>
      <c s="32">
        <v>1219.328</v>
      </c>
      <c s="33">
        <v>0</v>
      </c>
      <c s="34">
        <f>ROUND(ROUND(H691,2)*ROUND(G691,3),2)</f>
      </c>
      <c r="O691">
        <f>(I691*21)/100</f>
      </c>
      <c t="s">
        <v>26</v>
      </c>
    </row>
    <row r="692" spans="1:5" ht="25.5">
      <c r="A692" s="35" t="s">
        <v>53</v>
      </c>
      <c r="E692" s="36" t="s">
        <v>837</v>
      </c>
    </row>
    <row r="693" spans="1:5" ht="38.25">
      <c r="A693" s="37" t="s">
        <v>55</v>
      </c>
      <c r="E693" s="38" t="s">
        <v>847</v>
      </c>
    </row>
    <row r="694" spans="1:5" ht="12.75">
      <c r="A694" t="s">
        <v>56</v>
      </c>
      <c r="E694" s="36" t="s">
        <v>50</v>
      </c>
    </row>
    <row r="695" spans="1:16" ht="25.5">
      <c r="A695" s="24" t="s">
        <v>48</v>
      </c>
      <c s="29" t="s">
        <v>848</v>
      </c>
      <c s="29" t="s">
        <v>849</v>
      </c>
      <c s="24" t="s">
        <v>50</v>
      </c>
      <c s="30" t="s">
        <v>850</v>
      </c>
      <c s="31" t="s">
        <v>115</v>
      </c>
      <c s="32">
        <v>186.032</v>
      </c>
      <c s="33">
        <v>0</v>
      </c>
      <c s="34">
        <f>ROUND(ROUND(H695,2)*ROUND(G695,3),2)</f>
      </c>
      <c r="O695">
        <f>(I695*21)/100</f>
      </c>
      <c t="s">
        <v>26</v>
      </c>
    </row>
    <row r="696" spans="1:5" ht="25.5">
      <c r="A696" s="35" t="s">
        <v>53</v>
      </c>
      <c r="E696" s="36" t="s">
        <v>851</v>
      </c>
    </row>
    <row r="697" spans="1:5" ht="12.75">
      <c r="A697" s="37" t="s">
        <v>55</v>
      </c>
      <c r="E697" s="38" t="s">
        <v>852</v>
      </c>
    </row>
    <row r="698" spans="1:5" ht="12.75">
      <c r="A698" t="s">
        <v>56</v>
      </c>
      <c r="E698" s="36" t="s">
        <v>50</v>
      </c>
    </row>
    <row r="699" spans="1:16" ht="25.5">
      <c r="A699" s="24" t="s">
        <v>48</v>
      </c>
      <c s="29" t="s">
        <v>853</v>
      </c>
      <c s="29" t="s">
        <v>854</v>
      </c>
      <c s="24" t="s">
        <v>50</v>
      </c>
      <c s="30" t="s">
        <v>855</v>
      </c>
      <c s="31" t="s">
        <v>115</v>
      </c>
      <c s="32">
        <v>118.8</v>
      </c>
      <c s="33">
        <v>0</v>
      </c>
      <c s="34">
        <f>ROUND(ROUND(H699,2)*ROUND(G699,3),2)</f>
      </c>
      <c r="O699">
        <f>(I699*21)/100</f>
      </c>
      <c t="s">
        <v>26</v>
      </c>
    </row>
    <row r="700" spans="1:5" ht="25.5">
      <c r="A700" s="35" t="s">
        <v>53</v>
      </c>
      <c r="E700" s="36" t="s">
        <v>856</v>
      </c>
    </row>
    <row r="701" spans="1:5" ht="25.5">
      <c r="A701" s="37" t="s">
        <v>55</v>
      </c>
      <c r="E701" s="38" t="s">
        <v>857</v>
      </c>
    </row>
    <row r="702" spans="1:5" ht="12.75">
      <c r="A702" t="s">
        <v>56</v>
      </c>
      <c r="E702" s="36" t="s">
        <v>50</v>
      </c>
    </row>
    <row r="703" spans="1:16" ht="25.5">
      <c r="A703" s="24" t="s">
        <v>48</v>
      </c>
      <c s="29" t="s">
        <v>858</v>
      </c>
      <c s="29" t="s">
        <v>859</v>
      </c>
      <c s="24" t="s">
        <v>50</v>
      </c>
      <c s="30" t="s">
        <v>164</v>
      </c>
      <c s="31" t="s">
        <v>115</v>
      </c>
      <c s="32">
        <v>156.835</v>
      </c>
      <c s="33">
        <v>0</v>
      </c>
      <c s="34">
        <f>ROUND(ROUND(H703,2)*ROUND(G703,3),2)</f>
      </c>
      <c r="O703">
        <f>(I703*21)/100</f>
      </c>
      <c t="s">
        <v>26</v>
      </c>
    </row>
    <row r="704" spans="1:5" ht="12.75">
      <c r="A704" s="35" t="s">
        <v>53</v>
      </c>
      <c r="E704" s="36" t="s">
        <v>50</v>
      </c>
    </row>
    <row r="705" spans="1:5" ht="25.5">
      <c r="A705" s="37" t="s">
        <v>55</v>
      </c>
      <c r="E705" s="38" t="s">
        <v>860</v>
      </c>
    </row>
    <row r="706" spans="1:5" ht="12.75">
      <c r="A706" t="s">
        <v>56</v>
      </c>
      <c r="E706" s="36" t="s">
        <v>50</v>
      </c>
    </row>
    <row r="707" spans="1:16" ht="25.5">
      <c r="A707" s="24" t="s">
        <v>48</v>
      </c>
      <c s="29" t="s">
        <v>861</v>
      </c>
      <c s="29" t="s">
        <v>862</v>
      </c>
      <c s="24" t="s">
        <v>50</v>
      </c>
      <c s="30" t="s">
        <v>863</v>
      </c>
      <c s="31" t="s">
        <v>115</v>
      </c>
      <c s="32">
        <v>355.489</v>
      </c>
      <c s="33">
        <v>0</v>
      </c>
      <c s="34">
        <f>ROUND(ROUND(H707,2)*ROUND(G707,3),2)</f>
      </c>
      <c r="O707">
        <f>(I707*21)/100</f>
      </c>
      <c t="s">
        <v>26</v>
      </c>
    </row>
    <row r="708" spans="1:5" ht="12.75">
      <c r="A708" s="35" t="s">
        <v>53</v>
      </c>
      <c r="E708" s="36" t="s">
        <v>50</v>
      </c>
    </row>
    <row r="709" spans="1:5" ht="25.5">
      <c r="A709" s="37" t="s">
        <v>55</v>
      </c>
      <c r="E709" s="38" t="s">
        <v>864</v>
      </c>
    </row>
    <row r="710" spans="1:5" ht="12.75">
      <c r="A710" t="s">
        <v>56</v>
      </c>
      <c r="E710" s="36" t="s">
        <v>50</v>
      </c>
    </row>
    <row r="711" spans="1:18" ht="12.75" customHeight="1">
      <c r="A711" s="6" t="s">
        <v>46</v>
      </c>
      <c s="6"/>
      <c s="43" t="s">
        <v>865</v>
      </c>
      <c s="6"/>
      <c s="27" t="s">
        <v>866</v>
      </c>
      <c s="6"/>
      <c s="6"/>
      <c s="6"/>
      <c s="44">
        <f>0+Q711</f>
      </c>
      <c r="O711">
        <f>0+R711</f>
      </c>
      <c r="Q711">
        <f>0+I712</f>
      </c>
      <c>
        <f>0+O712</f>
      </c>
    </row>
    <row r="712" spans="1:16" ht="12.75">
      <c r="A712" s="24" t="s">
        <v>48</v>
      </c>
      <c s="29" t="s">
        <v>867</v>
      </c>
      <c s="29" t="s">
        <v>868</v>
      </c>
      <c s="24" t="s">
        <v>50</v>
      </c>
      <c s="30" t="s">
        <v>869</v>
      </c>
      <c s="31" t="s">
        <v>115</v>
      </c>
      <c s="32">
        <v>630.469</v>
      </c>
      <c s="33">
        <v>0</v>
      </c>
      <c s="34">
        <f>ROUND(ROUND(H712,2)*ROUND(G712,3),2)</f>
      </c>
      <c r="O712">
        <f>(I712*21)/100</f>
      </c>
      <c t="s">
        <v>26</v>
      </c>
    </row>
    <row r="713" spans="1:5" ht="25.5">
      <c r="A713" s="35" t="s">
        <v>53</v>
      </c>
      <c r="E713" s="36" t="s">
        <v>870</v>
      </c>
    </row>
    <row r="714" spans="1:5" ht="12.75">
      <c r="A714" s="37" t="s">
        <v>55</v>
      </c>
      <c r="E714" s="38" t="s">
        <v>50</v>
      </c>
    </row>
    <row r="715" spans="1:5" ht="12.75">
      <c r="A715" t="s">
        <v>56</v>
      </c>
      <c r="E715" s="36" t="s">
        <v>50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5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86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0+O8+O69+O138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871</v>
      </c>
      <c s="39">
        <f>0+I8+I69+I138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871</v>
      </c>
      <c s="6"/>
      <c s="18" t="s">
        <v>872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873</v>
      </c>
      <c s="25"/>
      <c s="27" t="s">
        <v>874</v>
      </c>
      <c s="25"/>
      <c s="25"/>
      <c s="25"/>
      <c s="28">
        <f>0+Q8</f>
      </c>
      <c r="O8">
        <f>0+R8</f>
      </c>
      <c r="Q8">
        <f>0+I9+I13+I17+I21+I25+I29+I33+I37+I41+I45+I49+I53+I57+I61+I65</f>
      </c>
      <c>
        <f>0+O9+O13+O17+O21+O25+O29+O33+O37+O41+O45+O49+O53+O57+O61+O65</f>
      </c>
    </row>
    <row r="9" spans="1:16" ht="12.75">
      <c r="A9" s="24" t="s">
        <v>48</v>
      </c>
      <c s="29" t="s">
        <v>151</v>
      </c>
      <c s="29" t="s">
        <v>875</v>
      </c>
      <c s="24" t="s">
        <v>50</v>
      </c>
      <c s="30" t="s">
        <v>876</v>
      </c>
      <c s="31" t="s">
        <v>202</v>
      </c>
      <c s="32">
        <v>4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12.75">
      <c r="A10" s="35" t="s">
        <v>53</v>
      </c>
      <c r="E10" s="36" t="s">
        <v>50</v>
      </c>
    </row>
    <row r="11" spans="1:5" ht="12.75">
      <c r="A11" s="37" t="s">
        <v>55</v>
      </c>
      <c r="E11" s="38" t="s">
        <v>50</v>
      </c>
    </row>
    <row r="12" spans="1:5" ht="12.75">
      <c r="A12" t="s">
        <v>56</v>
      </c>
      <c r="E12" s="36" t="s">
        <v>50</v>
      </c>
    </row>
    <row r="13" spans="1:16" ht="12.75">
      <c r="A13" s="24" t="s">
        <v>48</v>
      </c>
      <c s="29" t="s">
        <v>156</v>
      </c>
      <c s="29" t="s">
        <v>877</v>
      </c>
      <c s="24" t="s">
        <v>50</v>
      </c>
      <c s="30" t="s">
        <v>878</v>
      </c>
      <c s="31" t="s">
        <v>202</v>
      </c>
      <c s="32">
        <v>4</v>
      </c>
      <c s="33">
        <v>0</v>
      </c>
      <c s="34">
        <f>ROUND(ROUND(H13,2)*ROUND(G13,3),2)</f>
      </c>
      <c r="O13">
        <f>(I13*21)/100</f>
      </c>
      <c t="s">
        <v>26</v>
      </c>
    </row>
    <row r="14" spans="1:5" ht="12.75">
      <c r="A14" s="35" t="s">
        <v>53</v>
      </c>
      <c r="E14" s="36" t="s">
        <v>50</v>
      </c>
    </row>
    <row r="15" spans="1:5" ht="12.75">
      <c r="A15" s="37" t="s">
        <v>55</v>
      </c>
      <c r="E15" s="38" t="s">
        <v>50</v>
      </c>
    </row>
    <row r="16" spans="1:5" ht="12.75">
      <c r="A16" t="s">
        <v>56</v>
      </c>
      <c r="E16" s="36" t="s">
        <v>50</v>
      </c>
    </row>
    <row r="17" spans="1:16" ht="12.75">
      <c r="A17" s="24" t="s">
        <v>48</v>
      </c>
      <c s="29" t="s">
        <v>161</v>
      </c>
      <c s="29" t="s">
        <v>879</v>
      </c>
      <c s="24" t="s">
        <v>50</v>
      </c>
      <c s="30" t="s">
        <v>880</v>
      </c>
      <c s="31" t="s">
        <v>202</v>
      </c>
      <c s="32">
        <v>1</v>
      </c>
      <c s="33">
        <v>0</v>
      </c>
      <c s="34">
        <f>ROUND(ROUND(H17,2)*ROUND(G17,3),2)</f>
      </c>
      <c r="O17">
        <f>(I17*21)/100</f>
      </c>
      <c t="s">
        <v>26</v>
      </c>
    </row>
    <row r="18" spans="1:5" ht="12.75">
      <c r="A18" s="35" t="s">
        <v>53</v>
      </c>
      <c r="E18" s="36" t="s">
        <v>50</v>
      </c>
    </row>
    <row r="19" spans="1:5" ht="12.75">
      <c r="A19" s="37" t="s">
        <v>55</v>
      </c>
      <c r="E19" s="38" t="s">
        <v>50</v>
      </c>
    </row>
    <row r="20" spans="1:5" ht="12.75">
      <c r="A20" t="s">
        <v>56</v>
      </c>
      <c r="E20" s="36" t="s">
        <v>50</v>
      </c>
    </row>
    <row r="21" spans="1:16" ht="12.75">
      <c r="A21" s="24" t="s">
        <v>48</v>
      </c>
      <c s="29" t="s">
        <v>166</v>
      </c>
      <c s="29" t="s">
        <v>881</v>
      </c>
      <c s="24" t="s">
        <v>50</v>
      </c>
      <c s="30" t="s">
        <v>882</v>
      </c>
      <c s="31" t="s">
        <v>202</v>
      </c>
      <c s="32">
        <v>2</v>
      </c>
      <c s="33">
        <v>0</v>
      </c>
      <c s="34">
        <f>ROUND(ROUND(H21,2)*ROUND(G21,3),2)</f>
      </c>
      <c r="O21">
        <f>(I21*21)/100</f>
      </c>
      <c t="s">
        <v>26</v>
      </c>
    </row>
    <row r="22" spans="1:5" ht="12.75">
      <c r="A22" s="35" t="s">
        <v>53</v>
      </c>
      <c r="E22" s="36" t="s">
        <v>50</v>
      </c>
    </row>
    <row r="23" spans="1:5" ht="12.75">
      <c r="A23" s="37" t="s">
        <v>55</v>
      </c>
      <c r="E23" s="38" t="s">
        <v>50</v>
      </c>
    </row>
    <row r="24" spans="1:5" ht="12.75">
      <c r="A24" t="s">
        <v>56</v>
      </c>
      <c r="E24" s="36" t="s">
        <v>50</v>
      </c>
    </row>
    <row r="25" spans="1:16" ht="12.75">
      <c r="A25" s="24" t="s">
        <v>48</v>
      </c>
      <c s="29" t="s">
        <v>171</v>
      </c>
      <c s="29" t="s">
        <v>883</v>
      </c>
      <c s="24" t="s">
        <v>50</v>
      </c>
      <c s="30" t="s">
        <v>884</v>
      </c>
      <c s="31" t="s">
        <v>202</v>
      </c>
      <c s="32">
        <v>1</v>
      </c>
      <c s="33">
        <v>0</v>
      </c>
      <c s="34">
        <f>ROUND(ROUND(H25,2)*ROUND(G25,3),2)</f>
      </c>
      <c r="O25">
        <f>(I25*21)/100</f>
      </c>
      <c t="s">
        <v>26</v>
      </c>
    </row>
    <row r="26" spans="1:5" ht="12.75">
      <c r="A26" s="35" t="s">
        <v>53</v>
      </c>
      <c r="E26" s="36" t="s">
        <v>50</v>
      </c>
    </row>
    <row r="27" spans="1:5" ht="12.75">
      <c r="A27" s="37" t="s">
        <v>55</v>
      </c>
      <c r="E27" s="38" t="s">
        <v>50</v>
      </c>
    </row>
    <row r="28" spans="1:5" ht="12.75">
      <c r="A28" t="s">
        <v>56</v>
      </c>
      <c r="E28" s="36" t="s">
        <v>50</v>
      </c>
    </row>
    <row r="29" spans="1:16" ht="12.75">
      <c r="A29" s="24" t="s">
        <v>48</v>
      </c>
      <c s="29" t="s">
        <v>176</v>
      </c>
      <c s="29" t="s">
        <v>885</v>
      </c>
      <c s="24" t="s">
        <v>50</v>
      </c>
      <c s="30" t="s">
        <v>886</v>
      </c>
      <c s="31" t="s">
        <v>202</v>
      </c>
      <c s="32">
        <v>4</v>
      </c>
      <c s="33">
        <v>0</v>
      </c>
      <c s="34">
        <f>ROUND(ROUND(H29,2)*ROUND(G29,3),2)</f>
      </c>
      <c r="O29">
        <f>(I29*21)/100</f>
      </c>
      <c t="s">
        <v>26</v>
      </c>
    </row>
    <row r="30" spans="1:5" ht="12.75">
      <c r="A30" s="35" t="s">
        <v>53</v>
      </c>
      <c r="E30" s="36" t="s">
        <v>50</v>
      </c>
    </row>
    <row r="31" spans="1:5" ht="12.75">
      <c r="A31" s="37" t="s">
        <v>55</v>
      </c>
      <c r="E31" s="38" t="s">
        <v>50</v>
      </c>
    </row>
    <row r="32" spans="1:5" ht="12.75">
      <c r="A32" t="s">
        <v>56</v>
      </c>
      <c r="E32" s="36" t="s">
        <v>50</v>
      </c>
    </row>
    <row r="33" spans="1:16" ht="12.75">
      <c r="A33" s="24" t="s">
        <v>48</v>
      </c>
      <c s="29" t="s">
        <v>181</v>
      </c>
      <c s="29" t="s">
        <v>887</v>
      </c>
      <c s="24" t="s">
        <v>50</v>
      </c>
      <c s="30" t="s">
        <v>888</v>
      </c>
      <c s="31" t="s">
        <v>202</v>
      </c>
      <c s="32">
        <v>8</v>
      </c>
      <c s="33">
        <v>0</v>
      </c>
      <c s="34">
        <f>ROUND(ROUND(H33,2)*ROUND(G33,3),2)</f>
      </c>
      <c r="O33">
        <f>(I33*21)/100</f>
      </c>
      <c t="s">
        <v>26</v>
      </c>
    </row>
    <row r="34" spans="1:5" ht="12.75">
      <c r="A34" s="35" t="s">
        <v>53</v>
      </c>
      <c r="E34" s="36" t="s">
        <v>50</v>
      </c>
    </row>
    <row r="35" spans="1:5" ht="12.75">
      <c r="A35" s="37" t="s">
        <v>55</v>
      </c>
      <c r="E35" s="38" t="s">
        <v>50</v>
      </c>
    </row>
    <row r="36" spans="1:5" ht="12.75">
      <c r="A36" t="s">
        <v>56</v>
      </c>
      <c r="E36" s="36" t="s">
        <v>50</v>
      </c>
    </row>
    <row r="37" spans="1:16" ht="12.75">
      <c r="A37" s="24" t="s">
        <v>48</v>
      </c>
      <c s="29" t="s">
        <v>186</v>
      </c>
      <c s="29" t="s">
        <v>889</v>
      </c>
      <c s="24" t="s">
        <v>50</v>
      </c>
      <c s="30" t="s">
        <v>890</v>
      </c>
      <c s="31" t="s">
        <v>239</v>
      </c>
      <c s="32">
        <v>88</v>
      </c>
      <c s="33">
        <v>0</v>
      </c>
      <c s="34">
        <f>ROUND(ROUND(H37,2)*ROUND(G37,3),2)</f>
      </c>
      <c r="O37">
        <f>(I37*21)/100</f>
      </c>
      <c t="s">
        <v>26</v>
      </c>
    </row>
    <row r="38" spans="1:5" ht="12.75">
      <c r="A38" s="35" t="s">
        <v>53</v>
      </c>
      <c r="E38" s="36" t="s">
        <v>50</v>
      </c>
    </row>
    <row r="39" spans="1:5" ht="12.75">
      <c r="A39" s="37" t="s">
        <v>55</v>
      </c>
      <c r="E39" s="38" t="s">
        <v>50</v>
      </c>
    </row>
    <row r="40" spans="1:5" ht="12.75">
      <c r="A40" t="s">
        <v>56</v>
      </c>
      <c r="E40" s="36" t="s">
        <v>50</v>
      </c>
    </row>
    <row r="41" spans="1:16" ht="12.75">
      <c r="A41" s="24" t="s">
        <v>48</v>
      </c>
      <c s="29" t="s">
        <v>191</v>
      </c>
      <c s="29" t="s">
        <v>891</v>
      </c>
      <c s="24" t="s">
        <v>50</v>
      </c>
      <c s="30" t="s">
        <v>892</v>
      </c>
      <c s="31" t="s">
        <v>239</v>
      </c>
      <c s="32">
        <v>52</v>
      </c>
      <c s="33">
        <v>0</v>
      </c>
      <c s="34">
        <f>ROUND(ROUND(H41,2)*ROUND(G41,3),2)</f>
      </c>
      <c r="O41">
        <f>(I41*21)/100</f>
      </c>
      <c t="s">
        <v>26</v>
      </c>
    </row>
    <row r="42" spans="1:5" ht="12.75">
      <c r="A42" s="35" t="s">
        <v>53</v>
      </c>
      <c r="E42" s="36" t="s">
        <v>50</v>
      </c>
    </row>
    <row r="43" spans="1:5" ht="12.75">
      <c r="A43" s="37" t="s">
        <v>55</v>
      </c>
      <c r="E43" s="38" t="s">
        <v>50</v>
      </c>
    </row>
    <row r="44" spans="1:5" ht="12.75">
      <c r="A44" t="s">
        <v>56</v>
      </c>
      <c r="E44" s="36" t="s">
        <v>50</v>
      </c>
    </row>
    <row r="45" spans="1:16" ht="12.75">
      <c r="A45" s="24" t="s">
        <v>48</v>
      </c>
      <c s="29" t="s">
        <v>195</v>
      </c>
      <c s="29" t="s">
        <v>893</v>
      </c>
      <c s="24" t="s">
        <v>50</v>
      </c>
      <c s="30" t="s">
        <v>894</v>
      </c>
      <c s="31" t="s">
        <v>239</v>
      </c>
      <c s="32">
        <v>62</v>
      </c>
      <c s="33">
        <v>0</v>
      </c>
      <c s="34">
        <f>ROUND(ROUND(H45,2)*ROUND(G45,3),2)</f>
      </c>
      <c r="O45">
        <f>(I45*21)/100</f>
      </c>
      <c t="s">
        <v>26</v>
      </c>
    </row>
    <row r="46" spans="1:5" ht="12.75">
      <c r="A46" s="35" t="s">
        <v>53</v>
      </c>
      <c r="E46" s="36" t="s">
        <v>50</v>
      </c>
    </row>
    <row r="47" spans="1:5" ht="12.75">
      <c r="A47" s="37" t="s">
        <v>55</v>
      </c>
      <c r="E47" s="38" t="s">
        <v>50</v>
      </c>
    </row>
    <row r="48" spans="1:5" ht="12.75">
      <c r="A48" t="s">
        <v>56</v>
      </c>
      <c r="E48" s="36" t="s">
        <v>50</v>
      </c>
    </row>
    <row r="49" spans="1:16" ht="12.75">
      <c r="A49" s="24" t="s">
        <v>48</v>
      </c>
      <c s="29" t="s">
        <v>199</v>
      </c>
      <c s="29" t="s">
        <v>895</v>
      </c>
      <c s="24" t="s">
        <v>50</v>
      </c>
      <c s="30" t="s">
        <v>896</v>
      </c>
      <c s="31" t="s">
        <v>239</v>
      </c>
      <c s="32">
        <v>47</v>
      </c>
      <c s="33">
        <v>0</v>
      </c>
      <c s="34">
        <f>ROUND(ROUND(H49,2)*ROUND(G49,3),2)</f>
      </c>
      <c r="O49">
        <f>(I49*21)/100</f>
      </c>
      <c t="s">
        <v>26</v>
      </c>
    </row>
    <row r="50" spans="1:5" ht="12.75">
      <c r="A50" s="35" t="s">
        <v>53</v>
      </c>
      <c r="E50" s="36" t="s">
        <v>50</v>
      </c>
    </row>
    <row r="51" spans="1:5" ht="12.75">
      <c r="A51" s="37" t="s">
        <v>55</v>
      </c>
      <c r="E51" s="38" t="s">
        <v>50</v>
      </c>
    </row>
    <row r="52" spans="1:5" ht="12.75">
      <c r="A52" t="s">
        <v>56</v>
      </c>
      <c r="E52" s="36" t="s">
        <v>50</v>
      </c>
    </row>
    <row r="53" spans="1:16" ht="12.75">
      <c r="A53" s="24" t="s">
        <v>48</v>
      </c>
      <c s="29" t="s">
        <v>204</v>
      </c>
      <c s="29" t="s">
        <v>897</v>
      </c>
      <c s="24" t="s">
        <v>50</v>
      </c>
      <c s="30" t="s">
        <v>898</v>
      </c>
      <c s="31" t="s">
        <v>202</v>
      </c>
      <c s="32">
        <v>12</v>
      </c>
      <c s="33">
        <v>0</v>
      </c>
      <c s="34">
        <f>ROUND(ROUND(H53,2)*ROUND(G53,3),2)</f>
      </c>
      <c r="O53">
        <f>(I53*21)/100</f>
      </c>
      <c t="s">
        <v>26</v>
      </c>
    </row>
    <row r="54" spans="1:5" ht="12.75">
      <c r="A54" s="35" t="s">
        <v>53</v>
      </c>
      <c r="E54" s="36" t="s">
        <v>50</v>
      </c>
    </row>
    <row r="55" spans="1:5" ht="12.75">
      <c r="A55" s="37" t="s">
        <v>55</v>
      </c>
      <c r="E55" s="38" t="s">
        <v>50</v>
      </c>
    </row>
    <row r="56" spans="1:5" ht="12.75">
      <c r="A56" t="s">
        <v>56</v>
      </c>
      <c r="E56" s="36" t="s">
        <v>50</v>
      </c>
    </row>
    <row r="57" spans="1:16" ht="12.75">
      <c r="A57" s="24" t="s">
        <v>48</v>
      </c>
      <c s="29" t="s">
        <v>208</v>
      </c>
      <c s="29" t="s">
        <v>899</v>
      </c>
      <c s="24" t="s">
        <v>50</v>
      </c>
      <c s="30" t="s">
        <v>900</v>
      </c>
      <c s="31" t="s">
        <v>202</v>
      </c>
      <c s="32">
        <v>6</v>
      </c>
      <c s="33">
        <v>0</v>
      </c>
      <c s="34">
        <f>ROUND(ROUND(H57,2)*ROUND(G57,3),2)</f>
      </c>
      <c r="O57">
        <f>(I57*21)/100</f>
      </c>
      <c t="s">
        <v>26</v>
      </c>
    </row>
    <row r="58" spans="1:5" ht="12.75">
      <c r="A58" s="35" t="s">
        <v>53</v>
      </c>
      <c r="E58" s="36" t="s">
        <v>50</v>
      </c>
    </row>
    <row r="59" spans="1:5" ht="12.75">
      <c r="A59" s="37" t="s">
        <v>55</v>
      </c>
      <c r="E59" s="38" t="s">
        <v>50</v>
      </c>
    </row>
    <row r="60" spans="1:5" ht="12.75">
      <c r="A60" t="s">
        <v>56</v>
      </c>
      <c r="E60" s="36" t="s">
        <v>50</v>
      </c>
    </row>
    <row r="61" spans="1:16" ht="12.75">
      <c r="A61" s="24" t="s">
        <v>48</v>
      </c>
      <c s="29" t="s">
        <v>212</v>
      </c>
      <c s="29" t="s">
        <v>901</v>
      </c>
      <c s="24" t="s">
        <v>50</v>
      </c>
      <c s="30" t="s">
        <v>902</v>
      </c>
      <c s="31" t="s">
        <v>202</v>
      </c>
      <c s="32">
        <v>6</v>
      </c>
      <c s="33">
        <v>0</v>
      </c>
      <c s="34">
        <f>ROUND(ROUND(H61,2)*ROUND(G61,3),2)</f>
      </c>
      <c r="O61">
        <f>(I61*21)/100</f>
      </c>
      <c t="s">
        <v>26</v>
      </c>
    </row>
    <row r="62" spans="1:5" ht="12.75">
      <c r="A62" s="35" t="s">
        <v>53</v>
      </c>
      <c r="E62" s="36" t="s">
        <v>50</v>
      </c>
    </row>
    <row r="63" spans="1:5" ht="12.75">
      <c r="A63" s="37" t="s">
        <v>55</v>
      </c>
      <c r="E63" s="38" t="s">
        <v>50</v>
      </c>
    </row>
    <row r="64" spans="1:5" ht="12.75">
      <c r="A64" t="s">
        <v>56</v>
      </c>
      <c r="E64" s="36" t="s">
        <v>50</v>
      </c>
    </row>
    <row r="65" spans="1:16" ht="12.75">
      <c r="A65" s="24" t="s">
        <v>48</v>
      </c>
      <c s="29" t="s">
        <v>216</v>
      </c>
      <c s="29" t="s">
        <v>903</v>
      </c>
      <c s="24" t="s">
        <v>50</v>
      </c>
      <c s="30" t="s">
        <v>904</v>
      </c>
      <c s="31" t="s">
        <v>202</v>
      </c>
      <c s="32">
        <v>8</v>
      </c>
      <c s="33">
        <v>0</v>
      </c>
      <c s="34">
        <f>ROUND(ROUND(H65,2)*ROUND(G65,3),2)</f>
      </c>
      <c r="O65">
        <f>(I65*21)/100</f>
      </c>
      <c t="s">
        <v>26</v>
      </c>
    </row>
    <row r="66" spans="1:5" ht="12.75">
      <c r="A66" s="35" t="s">
        <v>53</v>
      </c>
      <c r="E66" s="36" t="s">
        <v>50</v>
      </c>
    </row>
    <row r="67" spans="1:5" ht="12.75">
      <c r="A67" s="37" t="s">
        <v>55</v>
      </c>
      <c r="E67" s="38" t="s">
        <v>50</v>
      </c>
    </row>
    <row r="68" spans="1:5" ht="12.75">
      <c r="A68" t="s">
        <v>56</v>
      </c>
      <c r="E68" s="36" t="s">
        <v>50</v>
      </c>
    </row>
    <row r="69" spans="1:18" ht="12.75" customHeight="1">
      <c r="A69" s="6" t="s">
        <v>46</v>
      </c>
      <c s="6"/>
      <c s="43" t="s">
        <v>905</v>
      </c>
      <c s="6"/>
      <c s="27" t="s">
        <v>906</v>
      </c>
      <c s="6"/>
      <c s="6"/>
      <c s="6"/>
      <c s="44">
        <f>0+Q69</f>
      </c>
      <c r="O69">
        <f>0+R69</f>
      </c>
      <c r="Q69">
        <f>0+I70+I74+I78+I82+I86+I90+I94+I98+I102+I106+I110+I114+I118+I122+I126+I130+I134</f>
      </c>
      <c>
        <f>0+O70+O74+O78+O82+O86+O90+O94+O98+O102+O106+O110+O114+O118+O122+O126+O130+O134</f>
      </c>
    </row>
    <row r="70" spans="1:16" ht="12.75">
      <c r="A70" s="24" t="s">
        <v>48</v>
      </c>
      <c s="29" t="s">
        <v>26</v>
      </c>
      <c s="29" t="s">
        <v>907</v>
      </c>
      <c s="24" t="s">
        <v>50</v>
      </c>
      <c s="30" t="s">
        <v>908</v>
      </c>
      <c s="31" t="s">
        <v>202</v>
      </c>
      <c s="32">
        <v>12</v>
      </c>
      <c s="33">
        <v>0</v>
      </c>
      <c s="34">
        <f>ROUND(ROUND(H70,2)*ROUND(G70,3),2)</f>
      </c>
      <c r="O70">
        <f>(I70*21)/100</f>
      </c>
      <c t="s">
        <v>26</v>
      </c>
    </row>
    <row r="71" spans="1:5" ht="12.75">
      <c r="A71" s="35" t="s">
        <v>53</v>
      </c>
      <c r="E71" s="36" t="s">
        <v>50</v>
      </c>
    </row>
    <row r="72" spans="1:5" ht="12.75">
      <c r="A72" s="37" t="s">
        <v>55</v>
      </c>
      <c r="E72" s="38" t="s">
        <v>50</v>
      </c>
    </row>
    <row r="73" spans="1:5" ht="12.75">
      <c r="A73" t="s">
        <v>56</v>
      </c>
      <c r="E73" s="36" t="s">
        <v>50</v>
      </c>
    </row>
    <row r="74" spans="1:16" ht="12.75">
      <c r="A74" s="24" t="s">
        <v>48</v>
      </c>
      <c s="29" t="s">
        <v>25</v>
      </c>
      <c s="29" t="s">
        <v>909</v>
      </c>
      <c s="24" t="s">
        <v>50</v>
      </c>
      <c s="30" t="s">
        <v>910</v>
      </c>
      <c s="31" t="s">
        <v>202</v>
      </c>
      <c s="32">
        <v>6</v>
      </c>
      <c s="33">
        <v>0</v>
      </c>
      <c s="34">
        <f>ROUND(ROUND(H74,2)*ROUND(G74,3),2)</f>
      </c>
      <c r="O74">
        <f>(I74*21)/100</f>
      </c>
      <c t="s">
        <v>26</v>
      </c>
    </row>
    <row r="75" spans="1:5" ht="12.75">
      <c r="A75" s="35" t="s">
        <v>53</v>
      </c>
      <c r="E75" s="36" t="s">
        <v>50</v>
      </c>
    </row>
    <row r="76" spans="1:5" ht="12.75">
      <c r="A76" s="37" t="s">
        <v>55</v>
      </c>
      <c r="E76" s="38" t="s">
        <v>50</v>
      </c>
    </row>
    <row r="77" spans="1:5" ht="12.75">
      <c r="A77" t="s">
        <v>56</v>
      </c>
      <c r="E77" s="36" t="s">
        <v>50</v>
      </c>
    </row>
    <row r="78" spans="1:16" ht="12.75">
      <c r="A78" s="24" t="s">
        <v>48</v>
      </c>
      <c s="29" t="s">
        <v>36</v>
      </c>
      <c s="29" t="s">
        <v>911</v>
      </c>
      <c s="24" t="s">
        <v>50</v>
      </c>
      <c s="30" t="s">
        <v>912</v>
      </c>
      <c s="31" t="s">
        <v>202</v>
      </c>
      <c s="32">
        <v>14</v>
      </c>
      <c s="33">
        <v>0</v>
      </c>
      <c s="34">
        <f>ROUND(ROUND(H78,2)*ROUND(G78,3),2)</f>
      </c>
      <c r="O78">
        <f>(I78*21)/100</f>
      </c>
      <c t="s">
        <v>26</v>
      </c>
    </row>
    <row r="79" spans="1:5" ht="12.75">
      <c r="A79" s="35" t="s">
        <v>53</v>
      </c>
      <c r="E79" s="36" t="s">
        <v>50</v>
      </c>
    </row>
    <row r="80" spans="1:5" ht="12.75">
      <c r="A80" s="37" t="s">
        <v>55</v>
      </c>
      <c r="E80" s="38" t="s">
        <v>50</v>
      </c>
    </row>
    <row r="81" spans="1:5" ht="12.75">
      <c r="A81" t="s">
        <v>56</v>
      </c>
      <c r="E81" s="36" t="s">
        <v>50</v>
      </c>
    </row>
    <row r="82" spans="1:16" ht="12.75">
      <c r="A82" s="24" t="s">
        <v>48</v>
      </c>
      <c s="29" t="s">
        <v>38</v>
      </c>
      <c s="29" t="s">
        <v>913</v>
      </c>
      <c s="24" t="s">
        <v>50</v>
      </c>
      <c s="30" t="s">
        <v>914</v>
      </c>
      <c s="31" t="s">
        <v>202</v>
      </c>
      <c s="32">
        <v>8</v>
      </c>
      <c s="33">
        <v>0</v>
      </c>
      <c s="34">
        <f>ROUND(ROUND(H82,2)*ROUND(G82,3),2)</f>
      </c>
      <c r="O82">
        <f>(I82*21)/100</f>
      </c>
      <c t="s">
        <v>26</v>
      </c>
    </row>
    <row r="83" spans="1:5" ht="12.75">
      <c r="A83" s="35" t="s">
        <v>53</v>
      </c>
      <c r="E83" s="36" t="s">
        <v>50</v>
      </c>
    </row>
    <row r="84" spans="1:5" ht="12.75">
      <c r="A84" s="37" t="s">
        <v>55</v>
      </c>
      <c r="E84" s="38" t="s">
        <v>50</v>
      </c>
    </row>
    <row r="85" spans="1:5" ht="12.75">
      <c r="A85" t="s">
        <v>56</v>
      </c>
      <c r="E85" s="36" t="s">
        <v>50</v>
      </c>
    </row>
    <row r="86" spans="1:16" ht="12.75">
      <c r="A86" s="24" t="s">
        <v>48</v>
      </c>
      <c s="29" t="s">
        <v>40</v>
      </c>
      <c s="29" t="s">
        <v>915</v>
      </c>
      <c s="24" t="s">
        <v>50</v>
      </c>
      <c s="30" t="s">
        <v>916</v>
      </c>
      <c s="31" t="s">
        <v>202</v>
      </c>
      <c s="32">
        <v>4</v>
      </c>
      <c s="33">
        <v>0</v>
      </c>
      <c s="34">
        <f>ROUND(ROUND(H86,2)*ROUND(G86,3),2)</f>
      </c>
      <c r="O86">
        <f>(I86*21)/100</f>
      </c>
      <c t="s">
        <v>26</v>
      </c>
    </row>
    <row r="87" spans="1:5" ht="12.75">
      <c r="A87" s="35" t="s">
        <v>53</v>
      </c>
      <c r="E87" s="36" t="s">
        <v>50</v>
      </c>
    </row>
    <row r="88" spans="1:5" ht="12.75">
      <c r="A88" s="37" t="s">
        <v>55</v>
      </c>
      <c r="E88" s="38" t="s">
        <v>50</v>
      </c>
    </row>
    <row r="89" spans="1:5" ht="12.75">
      <c r="A89" t="s">
        <v>56</v>
      </c>
      <c r="E89" s="36" t="s">
        <v>50</v>
      </c>
    </row>
    <row r="90" spans="1:16" ht="12.75">
      <c r="A90" s="24" t="s">
        <v>48</v>
      </c>
      <c s="29" t="s">
        <v>86</v>
      </c>
      <c s="29" t="s">
        <v>917</v>
      </c>
      <c s="24" t="s">
        <v>50</v>
      </c>
      <c s="30" t="s">
        <v>918</v>
      </c>
      <c s="31" t="s">
        <v>202</v>
      </c>
      <c s="32">
        <v>2</v>
      </c>
      <c s="33">
        <v>0</v>
      </c>
      <c s="34">
        <f>ROUND(ROUND(H90,2)*ROUND(G90,3),2)</f>
      </c>
      <c r="O90">
        <f>(I90*21)/100</f>
      </c>
      <c t="s">
        <v>26</v>
      </c>
    </row>
    <row r="91" spans="1:5" ht="12.75">
      <c r="A91" s="35" t="s">
        <v>53</v>
      </c>
      <c r="E91" s="36" t="s">
        <v>50</v>
      </c>
    </row>
    <row r="92" spans="1:5" ht="12.75">
      <c r="A92" s="37" t="s">
        <v>55</v>
      </c>
      <c r="E92" s="38" t="s">
        <v>50</v>
      </c>
    </row>
    <row r="93" spans="1:5" ht="12.75">
      <c r="A93" t="s">
        <v>56</v>
      </c>
      <c r="E93" s="36" t="s">
        <v>50</v>
      </c>
    </row>
    <row r="94" spans="1:16" ht="12.75">
      <c r="A94" s="24" t="s">
        <v>48</v>
      </c>
      <c s="29" t="s">
        <v>89</v>
      </c>
      <c s="29" t="s">
        <v>919</v>
      </c>
      <c s="24" t="s">
        <v>50</v>
      </c>
      <c s="30" t="s">
        <v>920</v>
      </c>
      <c s="31" t="s">
        <v>202</v>
      </c>
      <c s="32">
        <v>4</v>
      </c>
      <c s="33">
        <v>0</v>
      </c>
      <c s="34">
        <f>ROUND(ROUND(H94,2)*ROUND(G94,3),2)</f>
      </c>
      <c r="O94">
        <f>(I94*21)/100</f>
      </c>
      <c t="s">
        <v>26</v>
      </c>
    </row>
    <row r="95" spans="1:5" ht="12.75">
      <c r="A95" s="35" t="s">
        <v>53</v>
      </c>
      <c r="E95" s="36" t="s">
        <v>50</v>
      </c>
    </row>
    <row r="96" spans="1:5" ht="12.75">
      <c r="A96" s="37" t="s">
        <v>55</v>
      </c>
      <c r="E96" s="38" t="s">
        <v>50</v>
      </c>
    </row>
    <row r="97" spans="1:5" ht="12.75">
      <c r="A97" t="s">
        <v>56</v>
      </c>
      <c r="E97" s="36" t="s">
        <v>50</v>
      </c>
    </row>
    <row r="98" spans="1:16" ht="12.75">
      <c r="A98" s="24" t="s">
        <v>48</v>
      </c>
      <c s="29" t="s">
        <v>43</v>
      </c>
      <c s="29" t="s">
        <v>921</v>
      </c>
      <c s="24" t="s">
        <v>50</v>
      </c>
      <c s="30" t="s">
        <v>922</v>
      </c>
      <c s="31" t="s">
        <v>202</v>
      </c>
      <c s="32">
        <v>8</v>
      </c>
      <c s="33">
        <v>0</v>
      </c>
      <c s="34">
        <f>ROUND(ROUND(H98,2)*ROUND(G98,3),2)</f>
      </c>
      <c r="O98">
        <f>(I98*21)/100</f>
      </c>
      <c t="s">
        <v>26</v>
      </c>
    </row>
    <row r="99" spans="1:5" ht="12.75">
      <c r="A99" s="35" t="s">
        <v>53</v>
      </c>
      <c r="E99" s="36" t="s">
        <v>50</v>
      </c>
    </row>
    <row r="100" spans="1:5" ht="12.75">
      <c r="A100" s="37" t="s">
        <v>55</v>
      </c>
      <c r="E100" s="38" t="s">
        <v>50</v>
      </c>
    </row>
    <row r="101" spans="1:5" ht="12.75">
      <c r="A101" t="s">
        <v>56</v>
      </c>
      <c r="E101" s="36" t="s">
        <v>50</v>
      </c>
    </row>
    <row r="102" spans="1:16" ht="12.75">
      <c r="A102" s="24" t="s">
        <v>48</v>
      </c>
      <c s="29" t="s">
        <v>45</v>
      </c>
      <c s="29" t="s">
        <v>923</v>
      </c>
      <c s="24" t="s">
        <v>50</v>
      </c>
      <c s="30" t="s">
        <v>924</v>
      </c>
      <c s="31" t="s">
        <v>202</v>
      </c>
      <c s="32">
        <v>2</v>
      </c>
      <c s="33">
        <v>0</v>
      </c>
      <c s="34">
        <f>ROUND(ROUND(H102,2)*ROUND(G102,3),2)</f>
      </c>
      <c r="O102">
        <f>(I102*21)/100</f>
      </c>
      <c t="s">
        <v>26</v>
      </c>
    </row>
    <row r="103" spans="1:5" ht="12.75">
      <c r="A103" s="35" t="s">
        <v>53</v>
      </c>
      <c r="E103" s="36" t="s">
        <v>50</v>
      </c>
    </row>
    <row r="104" spans="1:5" ht="12.75">
      <c r="A104" s="37" t="s">
        <v>55</v>
      </c>
      <c r="E104" s="38" t="s">
        <v>50</v>
      </c>
    </row>
    <row r="105" spans="1:5" ht="12.75">
      <c r="A105" t="s">
        <v>56</v>
      </c>
      <c r="E105" s="36" t="s">
        <v>50</v>
      </c>
    </row>
    <row r="106" spans="1:16" ht="12.75">
      <c r="A106" s="24" t="s">
        <v>48</v>
      </c>
      <c s="29" t="s">
        <v>96</v>
      </c>
      <c s="29" t="s">
        <v>925</v>
      </c>
      <c s="24" t="s">
        <v>50</v>
      </c>
      <c s="30" t="s">
        <v>926</v>
      </c>
      <c s="31" t="s">
        <v>202</v>
      </c>
      <c s="32">
        <v>8</v>
      </c>
      <c s="33">
        <v>0</v>
      </c>
      <c s="34">
        <f>ROUND(ROUND(H106,2)*ROUND(G106,3),2)</f>
      </c>
      <c r="O106">
        <f>(I106*21)/100</f>
      </c>
      <c t="s">
        <v>26</v>
      </c>
    </row>
    <row r="107" spans="1:5" ht="12.75">
      <c r="A107" s="35" t="s">
        <v>53</v>
      </c>
      <c r="E107" s="36" t="s">
        <v>50</v>
      </c>
    </row>
    <row r="108" spans="1:5" ht="12.75">
      <c r="A108" s="37" t="s">
        <v>55</v>
      </c>
      <c r="E108" s="38" t="s">
        <v>50</v>
      </c>
    </row>
    <row r="109" spans="1:5" ht="12.75">
      <c r="A109" t="s">
        <v>56</v>
      </c>
      <c r="E109" s="36" t="s">
        <v>50</v>
      </c>
    </row>
    <row r="110" spans="1:16" ht="12.75">
      <c r="A110" s="24" t="s">
        <v>48</v>
      </c>
      <c s="29" t="s">
        <v>99</v>
      </c>
      <c s="29" t="s">
        <v>927</v>
      </c>
      <c s="24" t="s">
        <v>50</v>
      </c>
      <c s="30" t="s">
        <v>928</v>
      </c>
      <c s="31" t="s">
        <v>239</v>
      </c>
      <c s="32">
        <v>9</v>
      </c>
      <c s="33">
        <v>0</v>
      </c>
      <c s="34">
        <f>ROUND(ROUND(H110,2)*ROUND(G110,3),2)</f>
      </c>
      <c r="O110">
        <f>(I110*21)/100</f>
      </c>
      <c t="s">
        <v>26</v>
      </c>
    </row>
    <row r="111" spans="1:5" ht="12.75">
      <c r="A111" s="35" t="s">
        <v>53</v>
      </c>
      <c r="E111" s="36" t="s">
        <v>50</v>
      </c>
    </row>
    <row r="112" spans="1:5" ht="12.75">
      <c r="A112" s="37" t="s">
        <v>55</v>
      </c>
      <c r="E112" s="38" t="s">
        <v>50</v>
      </c>
    </row>
    <row r="113" spans="1:5" ht="12.75">
      <c r="A113" t="s">
        <v>56</v>
      </c>
      <c r="E113" s="36" t="s">
        <v>50</v>
      </c>
    </row>
    <row r="114" spans="1:16" ht="12.75">
      <c r="A114" s="24" t="s">
        <v>48</v>
      </c>
      <c s="29" t="s">
        <v>612</v>
      </c>
      <c s="29" t="s">
        <v>929</v>
      </c>
      <c s="24" t="s">
        <v>50</v>
      </c>
      <c s="30" t="s">
        <v>930</v>
      </c>
      <c s="31" t="s">
        <v>239</v>
      </c>
      <c s="32">
        <v>120</v>
      </c>
      <c s="33">
        <v>0</v>
      </c>
      <c s="34">
        <f>ROUND(ROUND(H114,2)*ROUND(G114,3),2)</f>
      </c>
      <c r="O114">
        <f>(I114*21)/100</f>
      </c>
      <c t="s">
        <v>26</v>
      </c>
    </row>
    <row r="115" spans="1:5" ht="12.75">
      <c r="A115" s="35" t="s">
        <v>53</v>
      </c>
      <c r="E115" s="36" t="s">
        <v>50</v>
      </c>
    </row>
    <row r="116" spans="1:5" ht="12.75">
      <c r="A116" s="37" t="s">
        <v>55</v>
      </c>
      <c r="E116" s="38" t="s">
        <v>50</v>
      </c>
    </row>
    <row r="117" spans="1:5" ht="12.75">
      <c r="A117" t="s">
        <v>56</v>
      </c>
      <c r="E117" s="36" t="s">
        <v>50</v>
      </c>
    </row>
    <row r="118" spans="1:16" ht="12.75">
      <c r="A118" s="24" t="s">
        <v>48</v>
      </c>
      <c s="29" t="s">
        <v>120</v>
      </c>
      <c s="29" t="s">
        <v>931</v>
      </c>
      <c s="24" t="s">
        <v>50</v>
      </c>
      <c s="30" t="s">
        <v>932</v>
      </c>
      <c s="31" t="s">
        <v>202</v>
      </c>
      <c s="32">
        <v>22</v>
      </c>
      <c s="33">
        <v>0</v>
      </c>
      <c s="34">
        <f>ROUND(ROUND(H118,2)*ROUND(G118,3),2)</f>
      </c>
      <c r="O118">
        <f>(I118*21)/100</f>
      </c>
      <c t="s">
        <v>26</v>
      </c>
    </row>
    <row r="119" spans="1:5" ht="12.75">
      <c r="A119" s="35" t="s">
        <v>53</v>
      </c>
      <c r="E119" s="36" t="s">
        <v>50</v>
      </c>
    </row>
    <row r="120" spans="1:5" ht="12.75">
      <c r="A120" s="37" t="s">
        <v>55</v>
      </c>
      <c r="E120" s="38" t="s">
        <v>50</v>
      </c>
    </row>
    <row r="121" spans="1:5" ht="12.75">
      <c r="A121" t="s">
        <v>56</v>
      </c>
      <c r="E121" s="36" t="s">
        <v>50</v>
      </c>
    </row>
    <row r="122" spans="1:16" ht="12.75">
      <c r="A122" s="24" t="s">
        <v>48</v>
      </c>
      <c s="29" t="s">
        <v>125</v>
      </c>
      <c s="29" t="s">
        <v>933</v>
      </c>
      <c s="24" t="s">
        <v>50</v>
      </c>
      <c s="30" t="s">
        <v>932</v>
      </c>
      <c s="31" t="s">
        <v>202</v>
      </c>
      <c s="32">
        <v>9</v>
      </c>
      <c s="33">
        <v>0</v>
      </c>
      <c s="34">
        <f>ROUND(ROUND(H122,2)*ROUND(G122,3),2)</f>
      </c>
      <c r="O122">
        <f>(I122*21)/100</f>
      </c>
      <c t="s">
        <v>26</v>
      </c>
    </row>
    <row r="123" spans="1:5" ht="12.75">
      <c r="A123" s="35" t="s">
        <v>53</v>
      </c>
      <c r="E123" s="36" t="s">
        <v>50</v>
      </c>
    </row>
    <row r="124" spans="1:5" ht="12.75">
      <c r="A124" s="37" t="s">
        <v>55</v>
      </c>
      <c r="E124" s="38" t="s">
        <v>50</v>
      </c>
    </row>
    <row r="125" spans="1:5" ht="12.75">
      <c r="A125" t="s">
        <v>56</v>
      </c>
      <c r="E125" s="36" t="s">
        <v>50</v>
      </c>
    </row>
    <row r="126" spans="1:16" ht="12.75">
      <c r="A126" s="24" t="s">
        <v>48</v>
      </c>
      <c s="29" t="s">
        <v>130</v>
      </c>
      <c s="29" t="s">
        <v>934</v>
      </c>
      <c s="24" t="s">
        <v>50</v>
      </c>
      <c s="30" t="s">
        <v>935</v>
      </c>
      <c s="31" t="s">
        <v>239</v>
      </c>
      <c s="32">
        <v>161</v>
      </c>
      <c s="33">
        <v>0</v>
      </c>
      <c s="34">
        <f>ROUND(ROUND(H126,2)*ROUND(G126,3),2)</f>
      </c>
      <c r="O126">
        <f>(I126*21)/100</f>
      </c>
      <c t="s">
        <v>26</v>
      </c>
    </row>
    <row r="127" spans="1:5" ht="12.75">
      <c r="A127" s="35" t="s">
        <v>53</v>
      </c>
      <c r="E127" s="36" t="s">
        <v>50</v>
      </c>
    </row>
    <row r="128" spans="1:5" ht="12.75">
      <c r="A128" s="37" t="s">
        <v>55</v>
      </c>
      <c r="E128" s="38" t="s">
        <v>50</v>
      </c>
    </row>
    <row r="129" spans="1:5" ht="12.75">
      <c r="A129" t="s">
        <v>56</v>
      </c>
      <c r="E129" s="36" t="s">
        <v>50</v>
      </c>
    </row>
    <row r="130" spans="1:16" ht="12.75">
      <c r="A130" s="24" t="s">
        <v>48</v>
      </c>
      <c s="29" t="s">
        <v>135</v>
      </c>
      <c s="29" t="s">
        <v>936</v>
      </c>
      <c s="24" t="s">
        <v>50</v>
      </c>
      <c s="30" t="s">
        <v>937</v>
      </c>
      <c s="31" t="s">
        <v>239</v>
      </c>
      <c s="32">
        <v>88</v>
      </c>
      <c s="33">
        <v>0</v>
      </c>
      <c s="34">
        <f>ROUND(ROUND(H130,2)*ROUND(G130,3),2)</f>
      </c>
      <c r="O130">
        <f>(I130*21)/100</f>
      </c>
      <c t="s">
        <v>26</v>
      </c>
    </row>
    <row r="131" spans="1:5" ht="12.75">
      <c r="A131" s="35" t="s">
        <v>53</v>
      </c>
      <c r="E131" s="36" t="s">
        <v>50</v>
      </c>
    </row>
    <row r="132" spans="1:5" ht="12.75">
      <c r="A132" s="37" t="s">
        <v>55</v>
      </c>
      <c r="E132" s="38" t="s">
        <v>50</v>
      </c>
    </row>
    <row r="133" spans="1:5" ht="12.75">
      <c r="A133" t="s">
        <v>56</v>
      </c>
      <c r="E133" s="36" t="s">
        <v>50</v>
      </c>
    </row>
    <row r="134" spans="1:16" ht="12.75">
      <c r="A134" s="24" t="s">
        <v>48</v>
      </c>
      <c s="29" t="s">
        <v>140</v>
      </c>
      <c s="29" t="s">
        <v>938</v>
      </c>
      <c s="24" t="s">
        <v>50</v>
      </c>
      <c s="30" t="s">
        <v>939</v>
      </c>
      <c s="31" t="s">
        <v>239</v>
      </c>
      <c s="32">
        <v>221</v>
      </c>
      <c s="33">
        <v>0</v>
      </c>
      <c s="34">
        <f>ROUND(ROUND(H134,2)*ROUND(G134,3),2)</f>
      </c>
      <c r="O134">
        <f>(I134*21)/100</f>
      </c>
      <c t="s">
        <v>26</v>
      </c>
    </row>
    <row r="135" spans="1:5" ht="12.75">
      <c r="A135" s="35" t="s">
        <v>53</v>
      </c>
      <c r="E135" s="36" t="s">
        <v>50</v>
      </c>
    </row>
    <row r="136" spans="1:5" ht="12.75">
      <c r="A136" s="37" t="s">
        <v>55</v>
      </c>
      <c r="E136" s="38" t="s">
        <v>50</v>
      </c>
    </row>
    <row r="137" spans="1:5" ht="12.75">
      <c r="A137" t="s">
        <v>56</v>
      </c>
      <c r="E137" s="36" t="s">
        <v>50</v>
      </c>
    </row>
    <row r="138" spans="1:18" ht="12.75" customHeight="1">
      <c r="A138" s="6" t="s">
        <v>46</v>
      </c>
      <c s="6"/>
      <c s="43" t="s">
        <v>940</v>
      </c>
      <c s="6"/>
      <c s="27" t="s">
        <v>941</v>
      </c>
      <c s="6"/>
      <c s="6"/>
      <c s="6"/>
      <c s="44">
        <f>0+Q138</f>
      </c>
      <c r="O138">
        <f>0+R138</f>
      </c>
      <c r="Q138">
        <f>0+I139+I143+I147+I151+I155+I159+I163+I167+I171+I175+I179+I183</f>
      </c>
      <c>
        <f>0+O139+O143+O147+O151+O155+O159+O163+O167+O171+O175+O179+O183</f>
      </c>
    </row>
    <row r="139" spans="1:16" ht="12.75">
      <c r="A139" s="24" t="s">
        <v>48</v>
      </c>
      <c s="29" t="s">
        <v>32</v>
      </c>
      <c s="29" t="s">
        <v>942</v>
      </c>
      <c s="24" t="s">
        <v>50</v>
      </c>
      <c s="30" t="s">
        <v>943</v>
      </c>
      <c s="31" t="s">
        <v>111</v>
      </c>
      <c s="32">
        <v>11.97</v>
      </c>
      <c s="33">
        <v>0</v>
      </c>
      <c s="34">
        <f>ROUND(ROUND(H139,2)*ROUND(G139,3),2)</f>
      </c>
      <c r="O139">
        <f>(I139*21)/100</f>
      </c>
      <c t="s">
        <v>26</v>
      </c>
    </row>
    <row r="140" spans="1:5" ht="12.75">
      <c r="A140" s="35" t="s">
        <v>53</v>
      </c>
      <c r="E140" s="36" t="s">
        <v>50</v>
      </c>
    </row>
    <row r="141" spans="1:5" ht="12.75">
      <c r="A141" s="37" t="s">
        <v>55</v>
      </c>
      <c r="E141" s="38" t="s">
        <v>50</v>
      </c>
    </row>
    <row r="142" spans="1:5" ht="12.75">
      <c r="A142" t="s">
        <v>56</v>
      </c>
      <c r="E142" s="36" t="s">
        <v>50</v>
      </c>
    </row>
    <row r="143" spans="1:16" ht="12.75">
      <c r="A143" s="24" t="s">
        <v>48</v>
      </c>
      <c s="29" t="s">
        <v>401</v>
      </c>
      <c s="29" t="s">
        <v>944</v>
      </c>
      <c s="24" t="s">
        <v>50</v>
      </c>
      <c s="30" t="s">
        <v>945</v>
      </c>
      <c s="31" t="s">
        <v>239</v>
      </c>
      <c s="32">
        <v>120</v>
      </c>
      <c s="33">
        <v>0</v>
      </c>
      <c s="34">
        <f>ROUND(ROUND(H143,2)*ROUND(G143,3),2)</f>
      </c>
      <c r="O143">
        <f>(I143*21)/100</f>
      </c>
      <c t="s">
        <v>26</v>
      </c>
    </row>
    <row r="144" spans="1:5" ht="12.75">
      <c r="A144" s="35" t="s">
        <v>53</v>
      </c>
      <c r="E144" s="36" t="s">
        <v>50</v>
      </c>
    </row>
    <row r="145" spans="1:5" ht="12.75">
      <c r="A145" s="37" t="s">
        <v>55</v>
      </c>
      <c r="E145" s="38" t="s">
        <v>50</v>
      </c>
    </row>
    <row r="146" spans="1:5" ht="12.75">
      <c r="A146" t="s">
        <v>56</v>
      </c>
      <c r="E146" s="36" t="s">
        <v>50</v>
      </c>
    </row>
    <row r="147" spans="1:16" ht="12.75">
      <c r="A147" s="24" t="s">
        <v>48</v>
      </c>
      <c s="29" t="s">
        <v>145</v>
      </c>
      <c s="29" t="s">
        <v>946</v>
      </c>
      <c s="24" t="s">
        <v>50</v>
      </c>
      <c s="30" t="s">
        <v>947</v>
      </c>
      <c s="31" t="s">
        <v>239</v>
      </c>
      <c s="32">
        <v>13</v>
      </c>
      <c s="33">
        <v>0</v>
      </c>
      <c s="34">
        <f>ROUND(ROUND(H147,2)*ROUND(G147,3),2)</f>
      </c>
      <c r="O147">
        <f>(I147*21)/100</f>
      </c>
      <c t="s">
        <v>26</v>
      </c>
    </row>
    <row r="148" spans="1:5" ht="12.75">
      <c r="A148" s="35" t="s">
        <v>53</v>
      </c>
      <c r="E148" s="36" t="s">
        <v>50</v>
      </c>
    </row>
    <row r="149" spans="1:5" ht="12.75">
      <c r="A149" s="37" t="s">
        <v>55</v>
      </c>
      <c r="E149" s="38" t="s">
        <v>50</v>
      </c>
    </row>
    <row r="150" spans="1:5" ht="12.75">
      <c r="A150" t="s">
        <v>56</v>
      </c>
      <c r="E150" s="36" t="s">
        <v>50</v>
      </c>
    </row>
    <row r="151" spans="1:16" ht="12.75">
      <c r="A151" s="24" t="s">
        <v>48</v>
      </c>
      <c s="29" t="s">
        <v>230</v>
      </c>
      <c s="29" t="s">
        <v>948</v>
      </c>
      <c s="24" t="s">
        <v>50</v>
      </c>
      <c s="30" t="s">
        <v>949</v>
      </c>
      <c s="31" t="s">
        <v>950</v>
      </c>
      <c s="32">
        <v>0.114</v>
      </c>
      <c s="33">
        <v>0</v>
      </c>
      <c s="34">
        <f>ROUND(ROUND(H151,2)*ROUND(G151,3),2)</f>
      </c>
      <c r="O151">
        <f>(I151*21)/100</f>
      </c>
      <c t="s">
        <v>26</v>
      </c>
    </row>
    <row r="152" spans="1:5" ht="12.75">
      <c r="A152" s="35" t="s">
        <v>53</v>
      </c>
      <c r="E152" s="36" t="s">
        <v>50</v>
      </c>
    </row>
    <row r="153" spans="1:5" ht="12.75">
      <c r="A153" s="37" t="s">
        <v>55</v>
      </c>
      <c r="E153" s="38" t="s">
        <v>50</v>
      </c>
    </row>
    <row r="154" spans="1:5" ht="12.75">
      <c r="A154" t="s">
        <v>56</v>
      </c>
      <c r="E154" s="36" t="s">
        <v>50</v>
      </c>
    </row>
    <row r="155" spans="1:16" ht="12.75">
      <c r="A155" s="24" t="s">
        <v>48</v>
      </c>
      <c s="29" t="s">
        <v>236</v>
      </c>
      <c s="29" t="s">
        <v>951</v>
      </c>
      <c s="24" t="s">
        <v>50</v>
      </c>
      <c s="30" t="s">
        <v>952</v>
      </c>
      <c s="31" t="s">
        <v>111</v>
      </c>
      <c s="32">
        <v>0.735</v>
      </c>
      <c s="33">
        <v>0</v>
      </c>
      <c s="34">
        <f>ROUND(ROUND(H155,2)*ROUND(G155,3),2)</f>
      </c>
      <c r="O155">
        <f>(I155*21)/100</f>
      </c>
      <c t="s">
        <v>26</v>
      </c>
    </row>
    <row r="156" spans="1:5" ht="12.75">
      <c r="A156" s="35" t="s">
        <v>53</v>
      </c>
      <c r="E156" s="36" t="s">
        <v>50</v>
      </c>
    </row>
    <row r="157" spans="1:5" ht="12.75">
      <c r="A157" s="37" t="s">
        <v>55</v>
      </c>
      <c r="E157" s="38" t="s">
        <v>50</v>
      </c>
    </row>
    <row r="158" spans="1:5" ht="12.75">
      <c r="A158" t="s">
        <v>56</v>
      </c>
      <c r="E158" s="36" t="s">
        <v>50</v>
      </c>
    </row>
    <row r="159" spans="1:16" ht="12.75">
      <c r="A159" s="24" t="s">
        <v>48</v>
      </c>
      <c s="29" t="s">
        <v>240</v>
      </c>
      <c s="29" t="s">
        <v>953</v>
      </c>
      <c s="24" t="s">
        <v>50</v>
      </c>
      <c s="30" t="s">
        <v>954</v>
      </c>
      <c s="31" t="s">
        <v>202</v>
      </c>
      <c s="32">
        <v>5</v>
      </c>
      <c s="33">
        <v>0</v>
      </c>
      <c s="34">
        <f>ROUND(ROUND(H159,2)*ROUND(G159,3),2)</f>
      </c>
      <c r="O159">
        <f>(I159*21)/100</f>
      </c>
      <c t="s">
        <v>26</v>
      </c>
    </row>
    <row r="160" spans="1:5" ht="12.75">
      <c r="A160" s="35" t="s">
        <v>53</v>
      </c>
      <c r="E160" s="36" t="s">
        <v>50</v>
      </c>
    </row>
    <row r="161" spans="1:5" ht="12.75">
      <c r="A161" s="37" t="s">
        <v>55</v>
      </c>
      <c r="E161" s="38" t="s">
        <v>50</v>
      </c>
    </row>
    <row r="162" spans="1:5" ht="12.75">
      <c r="A162" t="s">
        <v>56</v>
      </c>
      <c r="E162" s="36" t="s">
        <v>50</v>
      </c>
    </row>
    <row r="163" spans="1:16" ht="12.75">
      <c r="A163" s="24" t="s">
        <v>48</v>
      </c>
      <c s="29" t="s">
        <v>243</v>
      </c>
      <c s="29" t="s">
        <v>955</v>
      </c>
      <c s="24" t="s">
        <v>50</v>
      </c>
      <c s="30" t="s">
        <v>956</v>
      </c>
      <c s="31" t="s">
        <v>239</v>
      </c>
      <c s="32">
        <v>111</v>
      </c>
      <c s="33">
        <v>0</v>
      </c>
      <c s="34">
        <f>ROUND(ROUND(H163,2)*ROUND(G163,3),2)</f>
      </c>
      <c r="O163">
        <f>(I163*21)/100</f>
      </c>
      <c t="s">
        <v>26</v>
      </c>
    </row>
    <row r="164" spans="1:5" ht="12.75">
      <c r="A164" s="35" t="s">
        <v>53</v>
      </c>
      <c r="E164" s="36" t="s">
        <v>50</v>
      </c>
    </row>
    <row r="165" spans="1:5" ht="12.75">
      <c r="A165" s="37" t="s">
        <v>55</v>
      </c>
      <c r="E165" s="38" t="s">
        <v>50</v>
      </c>
    </row>
    <row r="166" spans="1:5" ht="12.75">
      <c r="A166" t="s">
        <v>56</v>
      </c>
      <c r="E166" s="36" t="s">
        <v>50</v>
      </c>
    </row>
    <row r="167" spans="1:16" ht="12.75">
      <c r="A167" s="24" t="s">
        <v>48</v>
      </c>
      <c s="29" t="s">
        <v>246</v>
      </c>
      <c s="29" t="s">
        <v>957</v>
      </c>
      <c s="24" t="s">
        <v>50</v>
      </c>
      <c s="30" t="s">
        <v>958</v>
      </c>
      <c s="31" t="s">
        <v>239</v>
      </c>
      <c s="32">
        <v>13</v>
      </c>
      <c s="33">
        <v>0</v>
      </c>
      <c s="34">
        <f>ROUND(ROUND(H167,2)*ROUND(G167,3),2)</f>
      </c>
      <c r="O167">
        <f>(I167*21)/100</f>
      </c>
      <c t="s">
        <v>26</v>
      </c>
    </row>
    <row r="168" spans="1:5" ht="12.75">
      <c r="A168" s="35" t="s">
        <v>53</v>
      </c>
      <c r="E168" s="36" t="s">
        <v>50</v>
      </c>
    </row>
    <row r="169" spans="1:5" ht="12.75">
      <c r="A169" s="37" t="s">
        <v>55</v>
      </c>
      <c r="E169" s="38" t="s">
        <v>50</v>
      </c>
    </row>
    <row r="170" spans="1:5" ht="12.75">
      <c r="A170" t="s">
        <v>56</v>
      </c>
      <c r="E170" s="36" t="s">
        <v>50</v>
      </c>
    </row>
    <row r="171" spans="1:16" ht="12.75">
      <c r="A171" s="24" t="s">
        <v>48</v>
      </c>
      <c s="29" t="s">
        <v>251</v>
      </c>
      <c s="29" t="s">
        <v>959</v>
      </c>
      <c s="24" t="s">
        <v>50</v>
      </c>
      <c s="30" t="s">
        <v>960</v>
      </c>
      <c s="31" t="s">
        <v>239</v>
      </c>
      <c s="32">
        <v>111</v>
      </c>
      <c s="33">
        <v>0</v>
      </c>
      <c s="34">
        <f>ROUND(ROUND(H171,2)*ROUND(G171,3),2)</f>
      </c>
      <c r="O171">
        <f>(I171*21)/100</f>
      </c>
      <c t="s">
        <v>26</v>
      </c>
    </row>
    <row r="172" spans="1:5" ht="12.75">
      <c r="A172" s="35" t="s">
        <v>53</v>
      </c>
      <c r="E172" s="36" t="s">
        <v>50</v>
      </c>
    </row>
    <row r="173" spans="1:5" ht="12.75">
      <c r="A173" s="37" t="s">
        <v>55</v>
      </c>
      <c r="E173" s="38" t="s">
        <v>50</v>
      </c>
    </row>
    <row r="174" spans="1:5" ht="12.75">
      <c r="A174" t="s">
        <v>56</v>
      </c>
      <c r="E174" s="36" t="s">
        <v>50</v>
      </c>
    </row>
    <row r="175" spans="1:16" ht="12.75">
      <c r="A175" s="24" t="s">
        <v>48</v>
      </c>
      <c s="29" t="s">
        <v>256</v>
      </c>
      <c s="29" t="s">
        <v>961</v>
      </c>
      <c s="24" t="s">
        <v>50</v>
      </c>
      <c s="30" t="s">
        <v>962</v>
      </c>
      <c s="31" t="s">
        <v>239</v>
      </c>
      <c s="32">
        <v>13</v>
      </c>
      <c s="33">
        <v>0</v>
      </c>
      <c s="34">
        <f>ROUND(ROUND(H175,2)*ROUND(G175,3),2)</f>
      </c>
      <c r="O175">
        <f>(I175*21)/100</f>
      </c>
      <c t="s">
        <v>26</v>
      </c>
    </row>
    <row r="176" spans="1:5" ht="12.75">
      <c r="A176" s="35" t="s">
        <v>53</v>
      </c>
      <c r="E176" s="36" t="s">
        <v>50</v>
      </c>
    </row>
    <row r="177" spans="1:5" ht="12.75">
      <c r="A177" s="37" t="s">
        <v>55</v>
      </c>
      <c r="E177" s="38" t="s">
        <v>50</v>
      </c>
    </row>
    <row r="178" spans="1:5" ht="12.75">
      <c r="A178" t="s">
        <v>56</v>
      </c>
      <c r="E178" s="36" t="s">
        <v>50</v>
      </c>
    </row>
    <row r="179" spans="1:16" ht="12.75">
      <c r="A179" s="24" t="s">
        <v>48</v>
      </c>
      <c s="29" t="s">
        <v>261</v>
      </c>
      <c s="29" t="s">
        <v>963</v>
      </c>
      <c s="24" t="s">
        <v>50</v>
      </c>
      <c s="30" t="s">
        <v>964</v>
      </c>
      <c s="31" t="s">
        <v>111</v>
      </c>
      <c s="32">
        <v>11.97</v>
      </c>
      <c s="33">
        <v>0</v>
      </c>
      <c s="34">
        <f>ROUND(ROUND(H179,2)*ROUND(G179,3),2)</f>
      </c>
      <c r="O179">
        <f>(I179*21)/100</f>
      </c>
      <c t="s">
        <v>26</v>
      </c>
    </row>
    <row r="180" spans="1:5" ht="12.75">
      <c r="A180" s="35" t="s">
        <v>53</v>
      </c>
      <c r="E180" s="36" t="s">
        <v>50</v>
      </c>
    </row>
    <row r="181" spans="1:5" ht="12.75">
      <c r="A181" s="37" t="s">
        <v>55</v>
      </c>
      <c r="E181" s="38" t="s">
        <v>50</v>
      </c>
    </row>
    <row r="182" spans="1:5" ht="12.75">
      <c r="A182" t="s">
        <v>56</v>
      </c>
      <c r="E182" s="36" t="s">
        <v>50</v>
      </c>
    </row>
    <row r="183" spans="1:16" ht="12.75">
      <c r="A183" s="24" t="s">
        <v>48</v>
      </c>
      <c s="29" t="s">
        <v>266</v>
      </c>
      <c s="29" t="s">
        <v>965</v>
      </c>
      <c s="24" t="s">
        <v>50</v>
      </c>
      <c s="30" t="s">
        <v>966</v>
      </c>
      <c s="31" t="s">
        <v>148</v>
      </c>
      <c s="32">
        <v>111</v>
      </c>
      <c s="33">
        <v>0</v>
      </c>
      <c s="34">
        <f>ROUND(ROUND(H183,2)*ROUND(G183,3),2)</f>
      </c>
      <c r="O183">
        <f>(I183*21)/100</f>
      </c>
      <c t="s">
        <v>26</v>
      </c>
    </row>
    <row r="184" spans="1:5" ht="12.75">
      <c r="A184" s="35" t="s">
        <v>53</v>
      </c>
      <c r="E184" s="36" t="s">
        <v>50</v>
      </c>
    </row>
    <row r="185" spans="1:5" ht="12.75">
      <c r="A185" s="37" t="s">
        <v>55</v>
      </c>
      <c r="E185" s="38" t="s">
        <v>50</v>
      </c>
    </row>
    <row r="186" spans="1:5" ht="12.75">
      <c r="A186" t="s">
        <v>56</v>
      </c>
      <c r="E186" s="36" t="s">
        <v>50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xl/worksheets/sheet6.xml><?xml version="1.0" encoding="utf-8"?>
<worksheet xmlns="http://schemas.openxmlformats.org/spreadsheetml/2006/main" xmlns:r="http://schemas.openxmlformats.org/officeDocument/2006/relationships">
  <sheetPr>
    <pageSetUpPr fitToPage="1"/>
  </sheetPr>
  <dimension ref="A1:R12"/>
  <sheetViews>
    <sheetView workbookViewId="0" topLeftCell="A1">
      <pane ySplit="7" topLeftCell="A8" activePane="bottomLeft" state="frozen"/>
      <selection pane="topLeft" activeCell="A1" sqref="A1"/>
      <selection pane="bottomLeft" activeCell="A8" sqref="A8"/>
    </sheetView>
  </sheetViews>
  <sheetFormatPr defaultColWidth="9.14285714285714" defaultRowHeight="12.75" customHeight="1"/>
  <cols>
    <col min="1" max="1" width="9.14285714285714" hidden="1" customWidth="1"/>
    <col min="2" max="2" width="11.7142857142857" customWidth="1"/>
    <col min="3" max="3" width="14.7142857142857" customWidth="1"/>
    <col min="4" max="4" width="9.71428571428571" customWidth="1"/>
    <col min="5" max="5" width="70.7142857142857" customWidth="1"/>
    <col min="6" max="6" width="11.7142857142857" customWidth="1"/>
    <col min="7" max="9" width="16.7142857142857" customWidth="1"/>
    <col min="15" max="18" width="9.14285714285714" hidden="1" customWidth="1"/>
  </cols>
  <sheetData>
    <row r="1" spans="1:16" ht="12.75" customHeight="1">
      <c r="A1" t="s">
        <v>10</v>
      </c>
      <c s="1"/>
      <c s="1"/>
      <c s="1"/>
      <c s="1"/>
      <c s="1"/>
      <c s="1"/>
      <c s="1"/>
      <c s="1"/>
      <c r="P1" t="s">
        <v>25</v>
      </c>
    </row>
    <row r="2" spans="2:16" ht="25" customHeight="1">
      <c r="B2" s="1"/>
      <c s="1"/>
      <c s="1"/>
      <c s="2" t="s">
        <v>12</v>
      </c>
      <c s="1"/>
      <c s="1"/>
      <c s="6"/>
      <c s="6"/>
      <c r="O2">
        <f>0+O8</f>
      </c>
      <c t="s">
        <v>25</v>
      </c>
    </row>
    <row r="3" spans="1:16" ht="15" customHeight="1">
      <c r="A3" t="s">
        <v>11</v>
      </c>
      <c s="12" t="s">
        <v>13</v>
      </c>
      <c s="13" t="s">
        <v>14</v>
      </c>
      <c s="1"/>
      <c s="14" t="s">
        <v>15</v>
      </c>
      <c s="1"/>
      <c s="9"/>
      <c s="8" t="s">
        <v>967</v>
      </c>
      <c s="39">
        <f>0+I8</f>
      </c>
      <c r="O3" t="s">
        <v>22</v>
      </c>
      <c t="s">
        <v>26</v>
      </c>
    </row>
    <row r="4" spans="1:16" ht="15" customHeight="1">
      <c r="A4" t="s">
        <v>16</v>
      </c>
      <c s="16" t="s">
        <v>21</v>
      </c>
      <c s="17" t="s">
        <v>967</v>
      </c>
      <c s="6"/>
      <c s="18" t="s">
        <v>968</v>
      </c>
      <c s="6"/>
      <c s="6"/>
      <c s="25"/>
      <c s="25"/>
      <c r="O4" t="s">
        <v>23</v>
      </c>
      <c t="s">
        <v>26</v>
      </c>
    </row>
    <row r="5" spans="1:16" ht="12.75" customHeight="1">
      <c r="A5" s="15" t="s">
        <v>29</v>
      </c>
      <c s="15" t="s">
        <v>31</v>
      </c>
      <c s="15" t="s">
        <v>33</v>
      </c>
      <c s="15" t="s">
        <v>34</v>
      </c>
      <c s="15" t="s">
        <v>35</v>
      </c>
      <c s="15" t="s">
        <v>37</v>
      </c>
      <c s="15" t="s">
        <v>39</v>
      </c>
      <c s="15" t="s">
        <v>41</v>
      </c>
      <c s="15"/>
      <c r="O5" t="s">
        <v>24</v>
      </c>
      <c t="s">
        <v>26</v>
      </c>
    </row>
    <row r="6" spans="1:9" ht="12.75" customHeight="1">
      <c r="A6" s="15"/>
      <c s="15"/>
      <c s="15"/>
      <c s="15"/>
      <c s="15"/>
      <c s="15"/>
      <c s="15"/>
      <c s="15" t="s">
        <v>42</v>
      </c>
      <c s="15" t="s">
        <v>44</v>
      </c>
    </row>
    <row r="7" spans="1:9" ht="12.75" customHeight="1">
      <c r="A7" s="15" t="s">
        <v>30</v>
      </c>
      <c s="15" t="s">
        <v>32</v>
      </c>
      <c s="15" t="s">
        <v>26</v>
      </c>
      <c s="15" t="s">
        <v>25</v>
      </c>
      <c s="15" t="s">
        <v>36</v>
      </c>
      <c s="15" t="s">
        <v>38</v>
      </c>
      <c s="15" t="s">
        <v>40</v>
      </c>
      <c s="15" t="s">
        <v>43</v>
      </c>
      <c s="15" t="s">
        <v>45</v>
      </c>
    </row>
    <row r="8" spans="1:18" ht="12.75" customHeight="1">
      <c r="A8" s="25" t="s">
        <v>46</v>
      </c>
      <c s="25"/>
      <c s="26" t="s">
        <v>30</v>
      </c>
      <c s="25"/>
      <c s="27" t="s">
        <v>47</v>
      </c>
      <c s="25"/>
      <c s="25"/>
      <c s="25"/>
      <c s="28">
        <f>0+Q8</f>
      </c>
      <c r="O8">
        <f>0+R8</f>
      </c>
      <c r="Q8">
        <f>0+I9</f>
      </c>
      <c>
        <f>0+O9</f>
      </c>
    </row>
    <row r="9" spans="1:16" ht="12.75">
      <c r="A9" s="24" t="s">
        <v>48</v>
      </c>
      <c s="29" t="s">
        <v>32</v>
      </c>
      <c s="29" t="s">
        <v>969</v>
      </c>
      <c s="24" t="s">
        <v>50</v>
      </c>
      <c s="30" t="s">
        <v>970</v>
      </c>
      <c s="31" t="s">
        <v>52</v>
      </c>
      <c s="32">
        <v>1</v>
      </c>
      <c s="33">
        <v>0</v>
      </c>
      <c s="34">
        <f>ROUND(ROUND(H9,2)*ROUND(G9,3),2)</f>
      </c>
      <c r="O9">
        <f>(I9*21)/100</f>
      </c>
      <c t="s">
        <v>26</v>
      </c>
    </row>
    <row r="10" spans="1:5" ht="25.5">
      <c r="A10" s="35" t="s">
        <v>53</v>
      </c>
      <c r="E10" s="36" t="s">
        <v>971</v>
      </c>
    </row>
    <row r="11" spans="1:5" ht="12.75">
      <c r="A11" s="37" t="s">
        <v>55</v>
      </c>
      <c r="E11" s="38" t="s">
        <v>972</v>
      </c>
    </row>
    <row r="12" spans="1:5" ht="12.75">
      <c r="A12" t="s">
        <v>56</v>
      </c>
      <c r="E12" s="36" t="s">
        <v>973</v>
      </c>
    </row>
  </sheetData>
  <sheetProtection sheet="1" objects="1" scenarios="1"/>
  <mergeCells count="10">
    <mergeCell ref="C3:D3"/>
    <mergeCell ref="C4:D4"/>
    <mergeCell ref="A5:A6"/>
    <mergeCell ref="B5:B6"/>
    <mergeCell ref="C5:C6"/>
    <mergeCell ref="D5:D6"/>
    <mergeCell ref="E5:E6"/>
    <mergeCell ref="F5:F6"/>
    <mergeCell ref="G5:G6"/>
    <mergeCell ref="H5:I5"/>
  </mergeCells>
  <printOptions/>
  <pageMargins left="0.75" right="0.75" top="1" bottom="1" header="0.5" footer="0.5"/>
  <pageSetup fitToHeight="0" horizontalDpi="300" verticalDpi="300" orientation="portrait" paperSize="9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/>
  <DocSecurity>0</DocSecurity>
  <Template/>
  <Manager/>
  <Company/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category/>
  <cp:contentType/>
  <cp:contentStatus/>
</cp:coreProperties>
</file>